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4000" windowHeight="9600" tabRatio="671" activeTab="9"/>
  </bookViews>
  <sheets>
    <sheet name="siječanj" sheetId="25" r:id="rId1"/>
    <sheet name="veljača" sheetId="2" r:id="rId2"/>
    <sheet name="ožujak" sheetId="15" r:id="rId3"/>
    <sheet name="travanj" sheetId="16" r:id="rId4"/>
    <sheet name="svibanj" sheetId="17" r:id="rId5"/>
    <sheet name="lipanj" sheetId="18" r:id="rId6"/>
    <sheet name="srpanj" sheetId="19" r:id="rId7"/>
    <sheet name="kolovoz" sheetId="20" r:id="rId8"/>
    <sheet name="rujan" sheetId="21" r:id="rId9"/>
    <sheet name="listopad" sheetId="22" r:id="rId10"/>
    <sheet name="studeni" sheetId="23" r:id="rId11"/>
    <sheet name="prosinac" sheetId="24" r:id="rId12"/>
  </sheets>
  <definedNames>
    <definedName name="CalendarYear">siječanj!$K$2</definedName>
    <definedName name="ColumnTitleRegion1..I12.1">siječanj!$B$2</definedName>
    <definedName name="ColumnTitleRegion1..I12.10" localSheetId="9">listopad!$B$2</definedName>
    <definedName name="ColumnTitleRegion1..I12.11" localSheetId="10">studeni!$B$2</definedName>
    <definedName name="ColumnTitleRegion1..I12.12" localSheetId="11">prosinac!$B$2</definedName>
    <definedName name="ColumnTitleRegion1..I12.2">veljača!$B$2</definedName>
    <definedName name="ColumnTitleRegion1..I12.3" localSheetId="2">ožujak!$B$2</definedName>
    <definedName name="ColumnTitleRegion1..I12.4" localSheetId="3">travanj!$B$2</definedName>
    <definedName name="ColumnTitleRegion1..I12.5" localSheetId="4">svibanj!$B$2</definedName>
    <definedName name="ColumnTitleRegion1..I12.6" localSheetId="5">lipanj!$B$2</definedName>
    <definedName name="ColumnTitleRegion1..I12.7" localSheetId="6">srpanj!$B$2</definedName>
    <definedName name="ColumnTitleRegion1..I12.8" localSheetId="7">kolovoz!$B$2</definedName>
    <definedName name="ColumnTitleRegion1..I12.9" localSheetId="8">rujan!$B$2</definedName>
    <definedName name="ColumnTitleRegion2..D14.1">siječanj!$B$2</definedName>
    <definedName name="ColumnTitleRegion2..D14.10" localSheetId="9">listopad!$B$2</definedName>
    <definedName name="ColumnTitleRegion2..D14.11" localSheetId="10">studeni!$B$2</definedName>
    <definedName name="ColumnTitleRegion2..D14.12" localSheetId="11">prosinac!$B$2</definedName>
    <definedName name="ColumnTitleRegion2..D14.2">veljača!$B$2</definedName>
    <definedName name="ColumnTitleRegion2..D14.3" localSheetId="2">ožujak!$B$2</definedName>
    <definedName name="ColumnTitleRegion2..D14.4" localSheetId="3">travanj!$B$2</definedName>
    <definedName name="ColumnTitleRegion2..D14.5" localSheetId="4">svibanj!$B$2</definedName>
    <definedName name="ColumnTitleRegion2..D14.6" localSheetId="5">lipanj!$B$2</definedName>
    <definedName name="ColumnTitleRegion2..D14.7" localSheetId="6">srpanj!$B$2</definedName>
    <definedName name="ColumnTitleRegion2..D14.8" localSheetId="7">kolovoz!$B$2</definedName>
    <definedName name="ColumnTitleRegion2..D14.9" localSheetId="8">rujan!$B$2</definedName>
    <definedName name="DaysAndWeeks">{0,1,2,3,4,5,6} + {0;1;2;3;4;5}*7</definedName>
    <definedName name="_xlnm.Print_Area" localSheetId="0">siječanj!$A:$I</definedName>
    <definedName name="RowTitleRegion1..F13.10" localSheetId="9">listopad!$D$43</definedName>
    <definedName name="RowTitleRegion1..F13.11" localSheetId="10">studeni!$D$43</definedName>
    <definedName name="RowTitleRegion1..F13.12" localSheetId="11">prosinac!$D$43</definedName>
    <definedName name="RowTitleRegion1..F13.2">veljača!#REF!</definedName>
    <definedName name="RowTitleRegion1..F13.3" localSheetId="2">ožujak!$D$43</definedName>
    <definedName name="RowTitleRegion1..F13.4" localSheetId="3">travanj!#REF!</definedName>
    <definedName name="RowTitleRegion1..F13.5" localSheetId="4">svibanj!$D$43</definedName>
    <definedName name="RowTitleRegion1..F13.6" localSheetId="5">lipanj!$D$43</definedName>
    <definedName name="RowTitleRegion1..F13.7" localSheetId="6">srpanj!$D$13</definedName>
    <definedName name="RowTitleRegion1..F13.8" localSheetId="7">kolovoz!$D$13</definedName>
    <definedName name="RowTitleRegion1..F13.9" localSheetId="8">rujan!$D$43</definedName>
    <definedName name="RowTitleRegion1..L3.1">siječanj!$J$2</definedName>
    <definedName name="RowTitleRegion2..F13.1" localSheetId="0">siječanj!#REF!</definedName>
    <definedName name="WeekStart">siječanj!$K$3</definedName>
  </definedNames>
  <calcPr calcId="162913"/>
</workbook>
</file>

<file path=xl/calcChain.xml><?xml version="1.0" encoding="utf-8"?>
<calcChain xmlns="http://schemas.openxmlformats.org/spreadsheetml/2006/main">
  <c r="B43" i="17" l="1" a="1"/>
  <c r="B27" i="17" a="1"/>
  <c r="B35" i="17" a="1"/>
  <c r="C1" i="23"/>
  <c r="C1" i="24"/>
  <c r="C1" i="21"/>
  <c r="C1" i="22"/>
  <c r="C1" i="19"/>
  <c r="C1" i="20"/>
  <c r="C1" i="17"/>
  <c r="C1" i="18"/>
  <c r="C1" i="15"/>
  <c r="C1" i="16"/>
  <c r="C1" i="2"/>
  <c r="C1" i="25"/>
  <c r="B19" i="25" a="1"/>
  <c r="B35" i="25" a="1"/>
  <c r="B27" i="25" a="1"/>
  <c r="B35" i="17" l="1"/>
  <c r="F35" i="17"/>
  <c r="C35" i="17"/>
  <c r="G35" i="17"/>
  <c r="D35" i="17"/>
  <c r="E35" i="17"/>
  <c r="H35" i="17"/>
  <c r="B27" i="17"/>
  <c r="F27" i="17"/>
  <c r="C27" i="17"/>
  <c r="G27" i="17"/>
  <c r="D27" i="17"/>
  <c r="E27" i="17"/>
  <c r="H27" i="17"/>
  <c r="B43" i="17"/>
  <c r="C43" i="17"/>
  <c r="B27" i="25"/>
  <c r="F27" i="25"/>
  <c r="C27" i="25"/>
  <c r="G27" i="25"/>
  <c r="D27" i="25"/>
  <c r="E27" i="25"/>
  <c r="H27" i="25"/>
  <c r="B35" i="25"/>
  <c r="F35" i="25"/>
  <c r="D35" i="25"/>
  <c r="C35" i="25"/>
  <c r="G35" i="25"/>
  <c r="E35" i="25"/>
  <c r="H35" i="25"/>
  <c r="B19" i="25"/>
  <c r="F19" i="25"/>
  <c r="C19" i="25"/>
  <c r="G19" i="25"/>
  <c r="D19" i="25"/>
  <c r="E19" i="25"/>
  <c r="H19" i="25"/>
  <c r="B3" i="25" a="1"/>
  <c r="B11" i="25" a="1"/>
  <c r="B19" i="24" a="1"/>
  <c r="B35" i="24" a="1"/>
  <c r="B11" i="24" a="1"/>
  <c r="B43" i="24" a="1"/>
  <c r="B27" i="24" a="1"/>
  <c r="B3" i="24" a="1"/>
  <c r="B19" i="23" a="1"/>
  <c r="B35" i="23" a="1"/>
  <c r="B3" i="23" a="1"/>
  <c r="B43" i="23" a="1"/>
  <c r="B27" i="23" a="1"/>
  <c r="B11" i="23" a="1"/>
  <c r="B19" i="22" a="1"/>
  <c r="B35" i="22" a="1"/>
  <c r="B11" i="22" a="1"/>
  <c r="B43" i="22" a="1"/>
  <c r="B3" i="22" a="1"/>
  <c r="B27" i="22" a="1"/>
  <c r="B35" i="21" a="1"/>
  <c r="B19" i="21" a="1"/>
  <c r="B27" i="21" a="1"/>
  <c r="B3" i="21" a="1"/>
  <c r="B43" i="21" a="1"/>
  <c r="B11" i="21" a="1"/>
  <c r="B9" i="20" a="1"/>
  <c r="B11" i="20" a="1"/>
  <c r="B7" i="20" a="1"/>
  <c r="B3" i="20" a="1"/>
  <c r="B13" i="20" a="1"/>
  <c r="B5" i="20" a="1"/>
  <c r="B11" i="19" a="1"/>
  <c r="B13" i="19" a="1"/>
  <c r="B9" i="19" a="1"/>
  <c r="B7" i="19" a="1"/>
  <c r="B5" i="19" a="1"/>
  <c r="B3" i="19" a="1"/>
  <c r="B35" i="18" a="1"/>
  <c r="B19" i="18" a="1"/>
  <c r="B27" i="18" a="1"/>
  <c r="B11" i="18" a="1"/>
  <c r="B43" i="18" a="1"/>
  <c r="B3" i="18" a="1"/>
  <c r="B19" i="17" a="1"/>
  <c r="B11" i="17" a="1"/>
  <c r="B3" i="17" a="1"/>
  <c r="B35" i="16" a="1"/>
  <c r="B3" i="16" a="1"/>
  <c r="B27" i="16" a="1"/>
  <c r="B19" i="16" a="1"/>
  <c r="B11" i="16" a="1"/>
  <c r="B35" i="15" a="1"/>
  <c r="B3" i="15" a="1"/>
  <c r="B43" i="15" a="1"/>
  <c r="B19" i="15" a="1"/>
  <c r="B27" i="15" a="1"/>
  <c r="B11" i="15" a="1"/>
  <c r="A1" i="2"/>
  <c r="G11" i="25" l="1"/>
  <c r="C11" i="25"/>
  <c r="E11" i="25"/>
  <c r="D11" i="25"/>
  <c r="F11" i="25"/>
  <c r="B11" i="25"/>
  <c r="H11" i="25"/>
  <c r="G3" i="25"/>
  <c r="G2" i="25" s="1"/>
  <c r="C3" i="25"/>
  <c r="C2" i="25" s="1"/>
  <c r="E3" i="25"/>
  <c r="E2" i="25" s="1"/>
  <c r="D3" i="25"/>
  <c r="D2" i="25" s="1"/>
  <c r="F3" i="25"/>
  <c r="F2" i="25" s="1"/>
  <c r="B3" i="25"/>
  <c r="B2" i="25" s="1"/>
  <c r="H3" i="25"/>
  <c r="H2" i="25" s="1"/>
  <c r="B43" i="24"/>
  <c r="C43" i="24"/>
  <c r="F11" i="24"/>
  <c r="B11" i="24"/>
  <c r="H11" i="24"/>
  <c r="D11" i="24"/>
  <c r="G11" i="24"/>
  <c r="C11" i="24"/>
  <c r="E11" i="24"/>
  <c r="F3" i="24"/>
  <c r="F2" i="24" s="1"/>
  <c r="B3" i="24"/>
  <c r="B2" i="24" s="1"/>
  <c r="E3" i="24"/>
  <c r="E2" i="24" s="1"/>
  <c r="H3" i="24"/>
  <c r="H2" i="24" s="1"/>
  <c r="D3" i="24"/>
  <c r="D2" i="24" s="1"/>
  <c r="G3" i="24"/>
  <c r="G2" i="24" s="1"/>
  <c r="C3" i="24"/>
  <c r="C2" i="24" s="1"/>
  <c r="F35" i="24"/>
  <c r="B35" i="24"/>
  <c r="E35" i="24"/>
  <c r="H35" i="24"/>
  <c r="D35" i="24"/>
  <c r="G35" i="24"/>
  <c r="C35" i="24"/>
  <c r="F27" i="24"/>
  <c r="B27" i="24"/>
  <c r="H27" i="24"/>
  <c r="D27" i="24"/>
  <c r="G27" i="24"/>
  <c r="C27" i="24"/>
  <c r="E27" i="24"/>
  <c r="E19" i="24"/>
  <c r="F19" i="24"/>
  <c r="B19" i="24"/>
  <c r="H19" i="24"/>
  <c r="D19" i="24"/>
  <c r="G19" i="24"/>
  <c r="C19" i="24"/>
  <c r="C43" i="23"/>
  <c r="B43" i="23"/>
  <c r="G3" i="23"/>
  <c r="G2" i="23" s="1"/>
  <c r="E3" i="23"/>
  <c r="E2" i="23" s="1"/>
  <c r="F3" i="23"/>
  <c r="F2" i="23" s="1"/>
  <c r="B3" i="23"/>
  <c r="B2" i="23" s="1"/>
  <c r="H3" i="23"/>
  <c r="H2" i="23" s="1"/>
  <c r="D3" i="23"/>
  <c r="D2" i="23" s="1"/>
  <c r="C3" i="23"/>
  <c r="C2" i="23" s="1"/>
  <c r="F11" i="23"/>
  <c r="B11" i="23"/>
  <c r="E11" i="23"/>
  <c r="H11" i="23"/>
  <c r="D11" i="23"/>
  <c r="G11" i="23"/>
  <c r="C11" i="23"/>
  <c r="F35" i="23"/>
  <c r="B35" i="23"/>
  <c r="E35" i="23"/>
  <c r="H35" i="23"/>
  <c r="D35" i="23"/>
  <c r="G35" i="23"/>
  <c r="C35" i="23"/>
  <c r="F27" i="23"/>
  <c r="B27" i="23"/>
  <c r="H27" i="23"/>
  <c r="D27" i="23"/>
  <c r="G27" i="23"/>
  <c r="C27" i="23"/>
  <c r="E27" i="23"/>
  <c r="G19" i="23"/>
  <c r="E19" i="23"/>
  <c r="F19" i="23"/>
  <c r="B19" i="23"/>
  <c r="H19" i="23"/>
  <c r="D19" i="23"/>
  <c r="C19" i="23"/>
  <c r="B43" i="22"/>
  <c r="C43" i="22"/>
  <c r="F11" i="22"/>
  <c r="B11" i="22"/>
  <c r="E11" i="22"/>
  <c r="H11" i="22"/>
  <c r="D11" i="22"/>
  <c r="G11" i="22"/>
  <c r="C11" i="22"/>
  <c r="F27" i="22"/>
  <c r="B27" i="22"/>
  <c r="H27" i="22"/>
  <c r="D27" i="22"/>
  <c r="G27" i="22"/>
  <c r="C27" i="22"/>
  <c r="E27" i="22"/>
  <c r="F35" i="22"/>
  <c r="B35" i="22"/>
  <c r="E35" i="22"/>
  <c r="H35" i="22"/>
  <c r="D35" i="22"/>
  <c r="G35" i="22"/>
  <c r="C35" i="22"/>
  <c r="F3" i="22"/>
  <c r="F2" i="22" s="1"/>
  <c r="B3" i="22"/>
  <c r="B2" i="22" s="1"/>
  <c r="H3" i="22"/>
  <c r="H2" i="22" s="1"/>
  <c r="D3" i="22"/>
  <c r="D2" i="22" s="1"/>
  <c r="G3" i="22"/>
  <c r="G2" i="22" s="1"/>
  <c r="C3" i="22"/>
  <c r="C2" i="22" s="1"/>
  <c r="E3" i="22"/>
  <c r="E2" i="22" s="1"/>
  <c r="E19" i="22"/>
  <c r="F19" i="22"/>
  <c r="B19" i="22"/>
  <c r="H19" i="22"/>
  <c r="D19" i="22"/>
  <c r="G19" i="22"/>
  <c r="C19" i="22"/>
  <c r="G27" i="21"/>
  <c r="C27" i="21"/>
  <c r="H27" i="21"/>
  <c r="F27" i="21"/>
  <c r="B27" i="21"/>
  <c r="E27" i="21"/>
  <c r="D27" i="21"/>
  <c r="G3" i="21"/>
  <c r="G2" i="21" s="1"/>
  <c r="C3" i="21"/>
  <c r="C2" i="21" s="1"/>
  <c r="H3" i="21"/>
  <c r="F3" i="21"/>
  <c r="F2" i="21" s="1"/>
  <c r="B3" i="21"/>
  <c r="B2" i="21" s="1"/>
  <c r="E3" i="21"/>
  <c r="E2" i="21" s="1"/>
  <c r="D3" i="21"/>
  <c r="D2" i="21" s="1"/>
  <c r="G11" i="21"/>
  <c r="C11" i="21"/>
  <c r="H11" i="21"/>
  <c r="F11" i="21"/>
  <c r="B11" i="21"/>
  <c r="E11" i="21"/>
  <c r="D11" i="21"/>
  <c r="G19" i="21"/>
  <c r="C19" i="21"/>
  <c r="H19" i="21"/>
  <c r="F19" i="21"/>
  <c r="B19" i="21"/>
  <c r="E19" i="21"/>
  <c r="D19" i="21"/>
  <c r="C43" i="21"/>
  <c r="B43" i="21"/>
  <c r="G35" i="21"/>
  <c r="C35" i="21"/>
  <c r="H35" i="21"/>
  <c r="F35" i="21"/>
  <c r="B35" i="21"/>
  <c r="E35" i="21"/>
  <c r="D35" i="21"/>
  <c r="H2" i="21"/>
  <c r="G3" i="20"/>
  <c r="G2" i="20" s="1"/>
  <c r="C3" i="20"/>
  <c r="C2" i="20" s="1"/>
  <c r="F3" i="20"/>
  <c r="F2" i="20" s="1"/>
  <c r="B3" i="20"/>
  <c r="B2" i="20" s="1"/>
  <c r="E3" i="20"/>
  <c r="E2" i="20" s="1"/>
  <c r="H3" i="20"/>
  <c r="H2" i="20" s="1"/>
  <c r="D3" i="20"/>
  <c r="D2" i="20" s="1"/>
  <c r="G7" i="20"/>
  <c r="C7" i="20"/>
  <c r="F7" i="20"/>
  <c r="B7" i="20"/>
  <c r="E7" i="20"/>
  <c r="H7" i="20"/>
  <c r="D7" i="20"/>
  <c r="G5" i="20"/>
  <c r="C5" i="20"/>
  <c r="F5" i="20"/>
  <c r="B5" i="20"/>
  <c r="E5" i="20"/>
  <c r="H5" i="20"/>
  <c r="D5" i="20"/>
  <c r="G11" i="20"/>
  <c r="C11" i="20"/>
  <c r="F11" i="20"/>
  <c r="B11" i="20"/>
  <c r="E11" i="20"/>
  <c r="H11" i="20"/>
  <c r="D11" i="20"/>
  <c r="C13" i="20"/>
  <c r="B13" i="20"/>
  <c r="G9" i="20"/>
  <c r="C9" i="20"/>
  <c r="E9" i="20"/>
  <c r="F9" i="20"/>
  <c r="B9" i="20"/>
  <c r="H9" i="20"/>
  <c r="D9" i="20"/>
  <c r="G7" i="19"/>
  <c r="C7" i="19"/>
  <c r="F7" i="19"/>
  <c r="B7" i="19"/>
  <c r="E7" i="19"/>
  <c r="H7" i="19"/>
  <c r="D7" i="19"/>
  <c r="G9" i="19"/>
  <c r="C9" i="19"/>
  <c r="F9" i="19"/>
  <c r="B9" i="19"/>
  <c r="E9" i="19"/>
  <c r="H9" i="19"/>
  <c r="D9" i="19"/>
  <c r="G3" i="19"/>
  <c r="G2" i="19" s="1"/>
  <c r="C3" i="19"/>
  <c r="C2" i="19" s="1"/>
  <c r="F3" i="19"/>
  <c r="F2" i="19" s="1"/>
  <c r="B3" i="19"/>
  <c r="B2" i="19" s="1"/>
  <c r="E3" i="19"/>
  <c r="E2" i="19" s="1"/>
  <c r="H3" i="19"/>
  <c r="H2" i="19" s="1"/>
  <c r="D3" i="19"/>
  <c r="D2" i="19" s="1"/>
  <c r="C13" i="19"/>
  <c r="B13" i="19"/>
  <c r="G5" i="19"/>
  <c r="C5" i="19"/>
  <c r="F5" i="19"/>
  <c r="B5" i="19"/>
  <c r="E5" i="19"/>
  <c r="H5" i="19"/>
  <c r="D5" i="19"/>
  <c r="G11" i="19"/>
  <c r="C11" i="19"/>
  <c r="E11" i="19"/>
  <c r="F11" i="19"/>
  <c r="B11" i="19"/>
  <c r="H11" i="19"/>
  <c r="D11" i="19"/>
  <c r="G27" i="18"/>
  <c r="C27" i="18"/>
  <c r="H27" i="18"/>
  <c r="F27" i="18"/>
  <c r="B27" i="18"/>
  <c r="E27" i="18"/>
  <c r="D27" i="18"/>
  <c r="G3" i="18"/>
  <c r="G2" i="18" s="1"/>
  <c r="C3" i="18"/>
  <c r="C2" i="18" s="1"/>
  <c r="H3" i="18"/>
  <c r="H2" i="18" s="1"/>
  <c r="F3" i="18"/>
  <c r="F2" i="18" s="1"/>
  <c r="B3" i="18"/>
  <c r="B2" i="18" s="1"/>
  <c r="D3" i="18"/>
  <c r="D2" i="18" s="1"/>
  <c r="E3" i="18"/>
  <c r="E2" i="18" s="1"/>
  <c r="G19" i="18"/>
  <c r="C19" i="18"/>
  <c r="H19" i="18"/>
  <c r="F19" i="18"/>
  <c r="B19" i="18"/>
  <c r="E19" i="18"/>
  <c r="D19" i="18"/>
  <c r="G11" i="18"/>
  <c r="C11" i="18"/>
  <c r="H11" i="18"/>
  <c r="F11" i="18"/>
  <c r="B11" i="18"/>
  <c r="E11" i="18"/>
  <c r="D11" i="18"/>
  <c r="C43" i="18"/>
  <c r="B43" i="18"/>
  <c r="G35" i="18"/>
  <c r="C35" i="18"/>
  <c r="H35" i="18"/>
  <c r="F35" i="18"/>
  <c r="B35" i="18"/>
  <c r="E35" i="18"/>
  <c r="D35" i="18"/>
  <c r="G11" i="17"/>
  <c r="C11" i="17"/>
  <c r="D11" i="17"/>
  <c r="F11" i="17"/>
  <c r="B11" i="17"/>
  <c r="E11" i="17"/>
  <c r="H11" i="17"/>
  <c r="G3" i="17"/>
  <c r="G2" i="17" s="1"/>
  <c r="C3" i="17"/>
  <c r="C2" i="17" s="1"/>
  <c r="D3" i="17"/>
  <c r="D2" i="17" s="1"/>
  <c r="F3" i="17"/>
  <c r="F2" i="17" s="1"/>
  <c r="B3" i="17"/>
  <c r="B2" i="17" s="1"/>
  <c r="H3" i="17"/>
  <c r="H2" i="17" s="1"/>
  <c r="E3" i="17"/>
  <c r="E2" i="17" s="1"/>
  <c r="G19" i="17"/>
  <c r="C19" i="17"/>
  <c r="D19" i="17"/>
  <c r="F19" i="17"/>
  <c r="B19" i="17"/>
  <c r="E19" i="17"/>
  <c r="H19" i="17"/>
  <c r="G11" i="16"/>
  <c r="C11" i="16"/>
  <c r="E11" i="16"/>
  <c r="H11" i="16"/>
  <c r="F11" i="16"/>
  <c r="B11" i="16"/>
  <c r="D11" i="16"/>
  <c r="G3" i="16"/>
  <c r="G2" i="16" s="1"/>
  <c r="C3" i="16"/>
  <c r="C2" i="16" s="1"/>
  <c r="E3" i="16"/>
  <c r="H3" i="16"/>
  <c r="H2" i="16" s="1"/>
  <c r="F3" i="16"/>
  <c r="F2" i="16" s="1"/>
  <c r="B3" i="16"/>
  <c r="B2" i="16" s="1"/>
  <c r="D3" i="16"/>
  <c r="D2" i="16" s="1"/>
  <c r="G19" i="16"/>
  <c r="C19" i="16"/>
  <c r="E19" i="16"/>
  <c r="F19" i="16"/>
  <c r="B19" i="16"/>
  <c r="H19" i="16"/>
  <c r="D19" i="16"/>
  <c r="G27" i="16"/>
  <c r="C27" i="16"/>
  <c r="H27" i="16"/>
  <c r="D27" i="16"/>
  <c r="F27" i="16"/>
  <c r="B27" i="16"/>
  <c r="E27" i="16"/>
  <c r="G35" i="16"/>
  <c r="C35" i="16"/>
  <c r="H35" i="16"/>
  <c r="F35" i="16"/>
  <c r="B35" i="16"/>
  <c r="E35" i="16"/>
  <c r="D35" i="16"/>
  <c r="E2" i="16"/>
  <c r="G19" i="15"/>
  <c r="C19" i="15"/>
  <c r="E19" i="15"/>
  <c r="B19" i="15"/>
  <c r="D19" i="15"/>
  <c r="F19" i="15"/>
  <c r="H19" i="15"/>
  <c r="C43" i="15"/>
  <c r="B43" i="15"/>
  <c r="G11" i="15"/>
  <c r="C11" i="15"/>
  <c r="E11" i="15"/>
  <c r="B11" i="15"/>
  <c r="H11" i="15"/>
  <c r="F11" i="15"/>
  <c r="D11" i="15"/>
  <c r="G3" i="15"/>
  <c r="G2" i="15" s="1"/>
  <c r="C3" i="15"/>
  <c r="C2" i="15" s="1"/>
  <c r="E3" i="15"/>
  <c r="E2" i="15" s="1"/>
  <c r="B3" i="15"/>
  <c r="B2" i="15" s="1"/>
  <c r="H3" i="15"/>
  <c r="H2" i="15" s="1"/>
  <c r="D3" i="15"/>
  <c r="D2" i="15" s="1"/>
  <c r="F3" i="15"/>
  <c r="F2" i="15" s="1"/>
  <c r="G27" i="15"/>
  <c r="C27" i="15"/>
  <c r="E27" i="15"/>
  <c r="B27" i="15"/>
  <c r="D27" i="15"/>
  <c r="F27" i="15"/>
  <c r="H27" i="15"/>
  <c r="G35" i="15"/>
  <c r="C35" i="15"/>
  <c r="F35" i="15"/>
  <c r="E35" i="15"/>
  <c r="B35" i="15"/>
  <c r="H35" i="15"/>
  <c r="D35" i="15"/>
  <c r="B35" i="2" l="1" a="1"/>
  <c r="H35" i="2" s="1"/>
  <c r="B27" i="2" a="1"/>
  <c r="H27" i="2" s="1"/>
  <c r="B19" i="2" a="1"/>
  <c r="H19" i="2" s="1"/>
  <c r="B11" i="2" a="1"/>
  <c r="H11" i="2" s="1"/>
  <c r="B3" i="2" a="1"/>
  <c r="H3" i="2" s="1"/>
  <c r="C3" i="2" l="1"/>
  <c r="E3" i="2"/>
  <c r="E2" i="2" s="1"/>
  <c r="G3" i="2"/>
  <c r="G2" i="2" s="1"/>
  <c r="C11" i="2"/>
  <c r="E11" i="2"/>
  <c r="G11" i="2"/>
  <c r="C19" i="2"/>
  <c r="E19" i="2"/>
  <c r="G19" i="2"/>
  <c r="C27" i="2"/>
  <c r="E27" i="2"/>
  <c r="G27" i="2"/>
  <c r="C35" i="2"/>
  <c r="E35" i="2"/>
  <c r="G35" i="2"/>
  <c r="B3" i="2"/>
  <c r="B2" i="2" s="1"/>
  <c r="D3" i="2"/>
  <c r="D2" i="2" s="1"/>
  <c r="F3" i="2"/>
  <c r="F2" i="2" s="1"/>
  <c r="B11" i="2"/>
  <c r="A2" i="2" s="1"/>
  <c r="D11" i="2"/>
  <c r="F11" i="2"/>
  <c r="B19" i="2"/>
  <c r="D19" i="2"/>
  <c r="F19" i="2"/>
  <c r="B27" i="2"/>
  <c r="D27" i="2"/>
  <c r="F27" i="2"/>
  <c r="B35" i="2"/>
  <c r="D35" i="2"/>
  <c r="F35" i="2"/>
  <c r="H2" i="2"/>
  <c r="C2" i="2" l="1"/>
</calcChain>
</file>

<file path=xl/sharedStrings.xml><?xml version="1.0" encoding="utf-8"?>
<sst xmlns="http://schemas.openxmlformats.org/spreadsheetml/2006/main" count="15" uniqueCount="15">
  <si>
    <t>Početak tjedna</t>
  </si>
  <si>
    <t>Godina</t>
  </si>
  <si>
    <t>MON</t>
  </si>
  <si>
    <t>Veljača</t>
  </si>
  <si>
    <t>Siječanj</t>
  </si>
  <si>
    <t>prosinac</t>
  </si>
  <si>
    <t>studeni</t>
  </si>
  <si>
    <t>listopad</t>
  </si>
  <si>
    <t>rujan</t>
  </si>
  <si>
    <t>kolovoz</t>
  </si>
  <si>
    <t>srpanj</t>
  </si>
  <si>
    <t>lipanj</t>
  </si>
  <si>
    <t>svibanj</t>
  </si>
  <si>
    <t>travanj</t>
  </si>
  <si>
    <t>ožujak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</si>
</sst>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numFmts>
  <fonts count="14" x14ac:knownFonts="1">
    <font>
      <sz val="11"/>
      <color theme="1" tint="4.9989318521683403E-2"/>
      <name val="Century Gothic"/>
      <family val="2"/>
      <scheme val="minor"/>
    </font>
    <font>
      <sz val="36"/>
      <color theme="0"/>
      <name val="Century Gothic"/>
      <family val="2"/>
      <scheme val="major"/>
    </font>
    <font>
      <sz val="12"/>
      <color theme="0"/>
      <name val="Century Gothic"/>
      <family val="2"/>
      <scheme val="major"/>
    </font>
    <font>
      <sz val="11"/>
      <color theme="3"/>
      <name val="Century Gothic"/>
      <family val="2"/>
      <scheme val="minor"/>
    </font>
    <font>
      <sz val="11"/>
      <color theme="1" tint="4.9989318521683403E-2"/>
      <name val="Century Gothic"/>
      <family val="2"/>
      <scheme val="minor"/>
    </font>
    <font>
      <sz val="16"/>
      <color theme="0"/>
      <name val="Century Gothic"/>
      <family val="2"/>
      <scheme val="minor"/>
    </font>
    <font>
      <sz val="18"/>
      <color theme="0"/>
      <name val="Century Gothic"/>
      <family val="1"/>
      <scheme val="major"/>
    </font>
    <font>
      <sz val="12"/>
      <color theme="0"/>
      <name val="Century Gothic"/>
      <family val="2"/>
      <scheme val="minor"/>
    </font>
    <font>
      <sz val="11"/>
      <color theme="0"/>
      <name val="Century Gothic"/>
      <family val="2"/>
      <scheme val="minor"/>
    </font>
    <font>
      <sz val="11"/>
      <name val="Century Gothic"/>
      <family val="2"/>
      <scheme val="minor"/>
    </font>
    <font>
      <sz val="11"/>
      <color theme="2" tint="-0.89996032593768116"/>
      <name val="Century Gothic"/>
      <family val="2"/>
      <scheme val="minor"/>
    </font>
    <font>
      <sz val="11"/>
      <color rgb="FFFF0000"/>
      <name val="Century Gothic"/>
      <family val="2"/>
      <scheme val="minor"/>
    </font>
    <font>
      <sz val="12"/>
      <color rgb="FF0070C0"/>
      <name val="Century Gothic"/>
      <family val="2"/>
      <scheme val="minor"/>
    </font>
    <font>
      <sz val="14"/>
      <color theme="1" tint="4.9989318521683403E-2"/>
      <name val="Century Gothic"/>
      <family val="2"/>
      <scheme val="minor"/>
    </font>
  </fonts>
  <fills count="7">
    <fill>
      <patternFill patternType="none"/>
    </fill>
    <fill>
      <patternFill patternType="gray125"/>
    </fill>
    <fill>
      <patternFill patternType="solid">
        <fgColor indexed="9"/>
        <bgColor indexed="64"/>
      </patternFill>
    </fill>
    <fill>
      <patternFill patternType="solid">
        <fgColor theme="3"/>
        <bgColor indexed="64"/>
      </patternFill>
    </fill>
    <fill>
      <gradientFill>
        <stop position="0">
          <color theme="3"/>
        </stop>
        <stop position="0.5">
          <color theme="3" tint="0.40000610370189521"/>
        </stop>
        <stop position="1">
          <color theme="3"/>
        </stop>
      </gradientFill>
    </fill>
    <fill>
      <patternFill patternType="solid">
        <fgColor theme="4"/>
      </patternFill>
    </fill>
    <fill>
      <patternFill patternType="solid">
        <fgColor theme="0"/>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8" tint="-0.499984740745262"/>
      </left>
      <right/>
      <top/>
      <bottom/>
      <diagonal/>
    </border>
    <border>
      <left style="thin">
        <color indexed="64"/>
      </left>
      <right style="thin">
        <color indexed="64"/>
      </right>
      <top style="thin">
        <color indexed="64"/>
      </top>
      <bottom style="thin">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s>
  <cellStyleXfs count="12">
    <xf numFmtId="0" fontId="0" fillId="0" borderId="0">
      <alignment horizontal="left" vertical="center" wrapText="1" indent="1"/>
    </xf>
    <xf numFmtId="0" fontId="1" fillId="3" borderId="0" applyNumberFormat="0" applyBorder="0" applyAlignment="0" applyProtection="0"/>
    <xf numFmtId="0" fontId="6" fillId="3" borderId="0" applyNumberFormat="0" applyProtection="0">
      <alignment horizontal="center" vertical="top"/>
    </xf>
    <xf numFmtId="0" fontId="7" fillId="3" borderId="0" applyProtection="0">
      <alignment horizontal="left" indent="1"/>
    </xf>
    <xf numFmtId="0" fontId="2" fillId="4" borderId="5" applyNumberFormat="0" applyProtection="0">
      <alignment horizontal="center" vertical="center"/>
    </xf>
    <xf numFmtId="0" fontId="10" fillId="0" borderId="0" applyNumberFormat="0" applyProtection="0">
      <alignment horizontal="right" indent="1"/>
    </xf>
    <xf numFmtId="0" fontId="4" fillId="0" borderId="3" applyNumberFormat="0" applyFont="0" applyFill="0" applyAlignment="0" applyProtection="0">
      <alignment horizontal="left" vertical="center" wrapText="1" indent="1"/>
    </xf>
    <xf numFmtId="0" fontId="4" fillId="0" borderId="4" applyNumberFormat="0" applyFont="0" applyFill="0" applyAlignment="0" applyProtection="0">
      <alignment horizontal="left" vertical="center" wrapText="1" indent="1"/>
    </xf>
    <xf numFmtId="0" fontId="5" fillId="5" borderId="0" applyNumberFormat="0" applyBorder="0" applyProtection="0">
      <alignment horizontal="center"/>
    </xf>
    <xf numFmtId="164" fontId="3" fillId="0" borderId="1">
      <alignment horizontal="left" vertical="center" indent="1"/>
    </xf>
    <xf numFmtId="0" fontId="9" fillId="0" borderId="2" applyNumberFormat="0" applyFont="0" applyFill="0" applyAlignment="0" applyProtection="0"/>
    <xf numFmtId="0" fontId="8" fillId="0" borderId="0" applyFill="0" applyBorder="0">
      <alignment horizontal="center" vertical="center"/>
    </xf>
  </cellStyleXfs>
  <cellXfs count="29">
    <xf numFmtId="0" fontId="0" fillId="0" borderId="0" xfId="0">
      <alignment horizontal="left" vertical="center" wrapText="1" indent="1"/>
    </xf>
    <xf numFmtId="164" fontId="3" fillId="0" borderId="1" xfId="9">
      <alignment horizontal="left" vertical="center" indent="1"/>
    </xf>
    <xf numFmtId="0" fontId="10" fillId="0" borderId="0" xfId="5">
      <alignment horizontal="right" indent="1"/>
    </xf>
    <xf numFmtId="0" fontId="8" fillId="0" borderId="0" xfId="11" applyFill="1">
      <alignment horizontal="center" vertical="center"/>
    </xf>
    <xf numFmtId="0" fontId="0" fillId="0" borderId="0" xfId="0">
      <alignment horizontal="left" vertical="center" wrapText="1" indent="1"/>
    </xf>
    <xf numFmtId="0" fontId="7" fillId="3" borderId="0" xfId="3">
      <alignment horizontal="left" indent="1"/>
    </xf>
    <xf numFmtId="0" fontId="0" fillId="0" borderId="2" xfId="10" applyFont="1" applyAlignment="1">
      <alignment horizontal="left" vertical="center" wrapText="1" indent="1"/>
    </xf>
    <xf numFmtId="0" fontId="0" fillId="0" borderId="2" xfId="10" applyFont="1" applyFill="1" applyAlignment="1">
      <alignment horizontal="left" vertical="center" wrapText="1" indent="1"/>
    </xf>
    <xf numFmtId="0" fontId="0" fillId="0" borderId="0" xfId="0" applyFill="1" applyBorder="1">
      <alignment horizontal="left" vertical="center" wrapText="1" indent="1"/>
    </xf>
    <xf numFmtId="164" fontId="3" fillId="0" borderId="6" xfId="9" applyBorder="1">
      <alignment horizontal="left" vertical="center" indent="1"/>
    </xf>
    <xf numFmtId="0" fontId="12" fillId="6" borderId="0" xfId="3" applyFont="1" applyFill="1">
      <alignment horizontal="left" indent="1"/>
    </xf>
    <xf numFmtId="0" fontId="8" fillId="2" borderId="0" xfId="11" applyFill="1" applyAlignment="1">
      <alignment horizontal="right" vertical="center"/>
    </xf>
    <xf numFmtId="0" fontId="8" fillId="0" borderId="0" xfId="11" applyFill="1" applyAlignment="1">
      <alignment horizontal="right" vertical="center"/>
    </xf>
    <xf numFmtId="0" fontId="0" fillId="0" borderId="0" xfId="0" applyAlignment="1">
      <alignment horizontal="right" vertical="center" wrapText="1" indent="1"/>
    </xf>
    <xf numFmtId="0" fontId="0" fillId="0" borderId="0" xfId="0" applyFill="1" applyBorder="1" applyAlignment="1">
      <alignment horizontal="right" vertical="center" wrapText="1" indent="1"/>
    </xf>
    <xf numFmtId="164" fontId="11" fillId="0" borderId="6" xfId="9" applyFont="1" applyBorder="1">
      <alignment horizontal="left" vertical="center" indent="1"/>
    </xf>
    <xf numFmtId="0" fontId="12" fillId="6" borderId="6" xfId="3" applyFont="1" applyFill="1" applyBorder="1">
      <alignment horizontal="left" indent="1"/>
    </xf>
    <xf numFmtId="0" fontId="0" fillId="0" borderId="6" xfId="6" applyFont="1" applyBorder="1">
      <alignment horizontal="left" vertical="center" wrapText="1" indent="1"/>
    </xf>
    <xf numFmtId="0" fontId="0" fillId="0" borderId="6" xfId="7" applyFont="1" applyBorder="1" applyAlignment="1">
      <alignment vertical="center" wrapText="1"/>
    </xf>
    <xf numFmtId="0" fontId="0" fillId="0" borderId="6" xfId="10" applyFont="1" applyFill="1" applyBorder="1" applyAlignment="1">
      <alignment horizontal="left" vertical="center" wrapText="1" indent="1"/>
    </xf>
    <xf numFmtId="0" fontId="12" fillId="6" borderId="7" xfId="3" applyFont="1" applyFill="1" applyBorder="1">
      <alignment horizontal="left" indent="1"/>
    </xf>
    <xf numFmtId="164" fontId="3" fillId="0" borderId="7" xfId="9" applyBorder="1">
      <alignment horizontal="left" vertical="center" indent="1"/>
    </xf>
    <xf numFmtId="0" fontId="0" fillId="0" borderId="7" xfId="6" applyFont="1" applyBorder="1" applyAlignment="1">
      <alignment horizontal="left" vertical="center" wrapText="1" indent="1"/>
    </xf>
    <xf numFmtId="0" fontId="13" fillId="0" borderId="0" xfId="0" applyFont="1">
      <alignment horizontal="left" vertical="center" wrapText="1" indent="1"/>
    </xf>
    <xf numFmtId="0" fontId="0" fillId="0" borderId="7" xfId="7" applyFont="1" applyBorder="1">
      <alignment horizontal="left" vertical="center" wrapText="1" indent="1"/>
    </xf>
    <xf numFmtId="0" fontId="0" fillId="0" borderId="6" xfId="6" applyFont="1" applyBorder="1">
      <alignment horizontal="left" vertical="center" wrapText="1" indent="1"/>
    </xf>
    <xf numFmtId="0" fontId="0" fillId="0" borderId="6" xfId="7" applyFont="1" applyBorder="1">
      <alignment horizontal="left" vertical="center" wrapText="1" indent="1"/>
    </xf>
    <xf numFmtId="0" fontId="0" fillId="0" borderId="3" xfId="6" applyFont="1">
      <alignment horizontal="left" vertical="center" wrapText="1" indent="1"/>
    </xf>
    <xf numFmtId="0" fontId="0" fillId="0" borderId="4" xfId="7" applyFont="1">
      <alignment horizontal="left" vertical="center" wrapText="1" indent="1"/>
    </xf>
  </cellXfs>
  <cellStyles count="12">
    <cellStyle name="Bilješka" xfId="6" builtinId="10" customBuiltin="1"/>
    <cellStyle name="Day" xfId="9"/>
    <cellStyle name="Isticanje1" xfId="8" builtinId="29"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ormalno" xfId="0" builtinId="0" customBuiltin="1"/>
    <cellStyle name="Tekst objašnjenja" xfId="7" builtinId="53" customBuiltin="1"/>
    <cellStyle name="Unos" xfId="10" builtinId="20" customBuiltin="1"/>
    <cellStyle name="Year and Month" xfId="11"/>
  </cellStyles>
  <dxfs count="196">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ION_colors">
  <a:themeElements>
    <a:clrScheme name="ION">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ION">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K45"/>
  <sheetViews>
    <sheetView showGridLines="0" topLeftCell="D1" zoomScaleNormal="100" workbookViewId="0">
      <selection activeCell="K8" sqref="K8"/>
    </sheetView>
  </sheetViews>
  <sheetFormatPr defaultColWidth="9.875" defaultRowHeight="16.5" x14ac:dyDescent="0.3"/>
  <cols>
    <col min="1" max="1" width="5.25" style="4" customWidth="1"/>
    <col min="2" max="6" width="25.625" style="4" customWidth="1"/>
    <col min="7" max="8" width="18.375" style="4" customWidth="1"/>
    <col min="9" max="9" width="2.625" style="4" customWidth="1"/>
    <col min="10" max="10" width="17.125" style="4" customWidth="1"/>
    <col min="11" max="11" width="9.5" style="4" customWidth="1"/>
    <col min="12" max="16384" width="9.875" style="4"/>
  </cols>
  <sheetData>
    <row r="1" spans="1:11" ht="18" x14ac:dyDescent="0.3">
      <c r="B1" s="23" t="s">
        <v>4</v>
      </c>
      <c r="C1" s="23">
        <f>CalendarYear</f>
        <v>2019</v>
      </c>
    </row>
    <row r="2" spans="1:11" ht="24.75" customHeight="1" x14ac:dyDescent="0.3">
      <c r="A2" s="3"/>
      <c r="B2" s="10" t="str">
        <f t="shared" ref="B2:H2" si="0">UPPER(TEXT(B3,"ddd"))</f>
        <v>PON</v>
      </c>
      <c r="C2" s="10" t="str">
        <f t="shared" si="0"/>
        <v>UTO</v>
      </c>
      <c r="D2" s="10" t="str">
        <f t="shared" si="0"/>
        <v>SRI</v>
      </c>
      <c r="E2" s="10" t="str">
        <f t="shared" si="0"/>
        <v>ČET</v>
      </c>
      <c r="F2" s="10" t="str">
        <f t="shared" si="0"/>
        <v>PET</v>
      </c>
      <c r="G2" s="10" t="str">
        <f t="shared" si="0"/>
        <v>SUB</v>
      </c>
      <c r="H2" s="10" t="str">
        <f t="shared" si="0"/>
        <v>NED</v>
      </c>
      <c r="J2" s="5" t="s">
        <v>1</v>
      </c>
      <c r="K2" s="2">
        <v>2019</v>
      </c>
    </row>
    <row r="3" spans="1:11" ht="19.5" customHeight="1" x14ac:dyDescent="0.3">
      <c r="B3" s="9">
        <f t="array" ref="B3:H3">DaysAndWeeks+DATE(CalendarYear,1,1)-WEEKDAY(DATE(CalendarYear,1,1),(WeekStart="Mon")+1)+1</f>
        <v>43465</v>
      </c>
      <c r="C3" s="9">
        <v>43466</v>
      </c>
      <c r="D3" s="9">
        <v>43467</v>
      </c>
      <c r="E3" s="9">
        <v>43468</v>
      </c>
      <c r="F3" s="9">
        <v>43469</v>
      </c>
      <c r="G3" s="9">
        <v>43470</v>
      </c>
      <c r="H3" s="9">
        <v>43471</v>
      </c>
      <c r="J3" s="5" t="s">
        <v>0</v>
      </c>
      <c r="K3" s="2" t="s">
        <v>2</v>
      </c>
    </row>
    <row r="4" spans="1:11" ht="19.5" customHeight="1" x14ac:dyDescent="0.3">
      <c r="A4" s="4">
        <v>1</v>
      </c>
      <c r="B4" s="9"/>
      <c r="C4" s="9"/>
      <c r="D4" s="9"/>
      <c r="E4" s="9"/>
      <c r="F4" s="9"/>
      <c r="G4" s="9"/>
      <c r="H4" s="9"/>
    </row>
    <row r="5" spans="1:11" ht="19.5" customHeight="1" x14ac:dyDescent="0.3">
      <c r="A5" s="4">
        <v>2</v>
      </c>
      <c r="B5" s="9"/>
      <c r="C5" s="9"/>
      <c r="D5" s="9"/>
      <c r="E5" s="9"/>
      <c r="F5" s="9"/>
      <c r="G5" s="9"/>
      <c r="H5" s="9"/>
    </row>
    <row r="6" spans="1:11" ht="19.5" customHeight="1" x14ac:dyDescent="0.3">
      <c r="A6" s="4">
        <v>3</v>
      </c>
      <c r="B6" s="9"/>
      <c r="C6" s="9"/>
      <c r="D6" s="9"/>
      <c r="E6" s="9"/>
      <c r="F6" s="9"/>
      <c r="G6" s="9"/>
      <c r="H6" s="9"/>
    </row>
    <row r="7" spans="1:11" ht="19.5" customHeight="1" x14ac:dyDescent="0.3">
      <c r="A7" s="8">
        <v>4</v>
      </c>
      <c r="B7" s="9"/>
      <c r="C7" s="9"/>
      <c r="D7" s="9"/>
      <c r="E7" s="9"/>
      <c r="F7" s="9"/>
      <c r="G7" s="9"/>
      <c r="H7" s="9"/>
    </row>
    <row r="8" spans="1:11" ht="19.5" customHeight="1" x14ac:dyDescent="0.3">
      <c r="A8" s="8">
        <v>5</v>
      </c>
      <c r="B8" s="9"/>
      <c r="C8" s="9"/>
      <c r="D8" s="9"/>
      <c r="E8" s="9"/>
      <c r="F8" s="9"/>
      <c r="G8" s="9"/>
      <c r="H8" s="9"/>
    </row>
    <row r="9" spans="1:11" ht="19.5" customHeight="1" x14ac:dyDescent="0.3">
      <c r="A9" s="8">
        <v>6</v>
      </c>
      <c r="B9" s="9"/>
      <c r="C9" s="9"/>
      <c r="D9" s="9"/>
      <c r="E9" s="9"/>
      <c r="F9" s="9"/>
      <c r="G9" s="9"/>
      <c r="H9" s="9"/>
    </row>
    <row r="10" spans="1:11" ht="19.5" customHeight="1" x14ac:dyDescent="0.3">
      <c r="A10" s="8">
        <v>7</v>
      </c>
      <c r="B10" s="9"/>
      <c r="C10" s="9"/>
      <c r="D10" s="9"/>
      <c r="E10" s="9"/>
      <c r="F10" s="9"/>
      <c r="G10" s="9"/>
      <c r="H10" s="9"/>
    </row>
    <row r="11" spans="1:11" ht="19.5" customHeight="1" x14ac:dyDescent="0.3">
      <c r="B11" s="9">
        <f t="array" ref="B11:H11">DaysAndWeeks+DATE(CalendarYear,1,1)-WEEKDAY(DATE(CalendarYear,1,1),(WeekStart="Mon")+1)+8</f>
        <v>43472</v>
      </c>
      <c r="C11" s="9">
        <v>43473</v>
      </c>
      <c r="D11" s="9">
        <v>43474</v>
      </c>
      <c r="E11" s="9">
        <v>43475</v>
      </c>
      <c r="F11" s="9">
        <v>43476</v>
      </c>
      <c r="G11" s="9">
        <v>43477</v>
      </c>
      <c r="H11" s="9">
        <v>43478</v>
      </c>
    </row>
    <row r="12" spans="1:11" ht="19.5" customHeight="1" x14ac:dyDescent="0.3">
      <c r="A12" s="4">
        <v>1</v>
      </c>
      <c r="B12" s="9"/>
      <c r="C12" s="9"/>
      <c r="D12" s="9"/>
      <c r="E12" s="9"/>
      <c r="F12" s="9"/>
      <c r="G12" s="9"/>
      <c r="H12" s="9"/>
    </row>
    <row r="13" spans="1:11" ht="19.5" customHeight="1" x14ac:dyDescent="0.3">
      <c r="A13" s="4">
        <v>2</v>
      </c>
      <c r="B13" s="9"/>
      <c r="C13" s="9"/>
      <c r="D13" s="9"/>
      <c r="E13" s="9"/>
      <c r="F13" s="9"/>
      <c r="G13" s="9"/>
      <c r="H13" s="9"/>
    </row>
    <row r="14" spans="1:11" ht="19.5" customHeight="1" x14ac:dyDescent="0.3">
      <c r="A14" s="4">
        <v>3</v>
      </c>
      <c r="B14" s="9"/>
      <c r="C14" s="9"/>
      <c r="D14" s="9"/>
      <c r="E14" s="9"/>
      <c r="F14" s="9"/>
      <c r="G14" s="9"/>
      <c r="H14" s="9"/>
    </row>
    <row r="15" spans="1:11" ht="19.5" customHeight="1" x14ac:dyDescent="0.3">
      <c r="A15" s="8">
        <v>4</v>
      </c>
      <c r="B15" s="9"/>
      <c r="C15" s="9"/>
      <c r="D15" s="9"/>
      <c r="E15" s="9"/>
      <c r="F15" s="9"/>
      <c r="G15" s="9"/>
      <c r="H15" s="9"/>
    </row>
    <row r="16" spans="1:11" ht="19.5" customHeight="1" x14ac:dyDescent="0.3">
      <c r="A16" s="8">
        <v>5</v>
      </c>
      <c r="B16" s="9"/>
      <c r="C16" s="9"/>
      <c r="D16" s="9"/>
      <c r="E16" s="9"/>
      <c r="F16" s="9"/>
      <c r="G16" s="9"/>
      <c r="H16" s="9"/>
    </row>
    <row r="17" spans="1:8" ht="19.5" customHeight="1" x14ac:dyDescent="0.3">
      <c r="A17" s="8">
        <v>6</v>
      </c>
      <c r="B17" s="9"/>
      <c r="C17" s="9"/>
      <c r="D17" s="9"/>
      <c r="E17" s="9"/>
      <c r="F17" s="9"/>
      <c r="G17" s="9"/>
      <c r="H17" s="9"/>
    </row>
    <row r="18" spans="1:8" ht="19.5" customHeight="1" x14ac:dyDescent="0.3">
      <c r="A18" s="8">
        <v>7</v>
      </c>
      <c r="B18" s="9"/>
      <c r="C18" s="9"/>
      <c r="D18" s="9"/>
      <c r="E18" s="9"/>
      <c r="F18" s="9"/>
      <c r="G18" s="9"/>
      <c r="H18" s="9"/>
    </row>
    <row r="19" spans="1:8" ht="19.5" customHeight="1" x14ac:dyDescent="0.3">
      <c r="B19" s="9">
        <f t="array" ref="B19:H19">DaysAndWeeks+DATE(CalendarYear,1,1)-WEEKDAY(DATE(CalendarYear,1,1),(WeekStart="Mon")+1)+15</f>
        <v>43479</v>
      </c>
      <c r="C19" s="9">
        <v>43480</v>
      </c>
      <c r="D19" s="9">
        <v>43481</v>
      </c>
      <c r="E19" s="9">
        <v>43482</v>
      </c>
      <c r="F19" s="9">
        <v>43483</v>
      </c>
      <c r="G19" s="9">
        <v>43484</v>
      </c>
      <c r="H19" s="9">
        <v>43485</v>
      </c>
    </row>
    <row r="20" spans="1:8" ht="19.5" customHeight="1" x14ac:dyDescent="0.3">
      <c r="A20" s="4">
        <v>1</v>
      </c>
      <c r="B20" s="9"/>
      <c r="C20" s="9"/>
      <c r="D20" s="9"/>
      <c r="E20" s="9"/>
      <c r="F20" s="9"/>
      <c r="G20" s="9"/>
      <c r="H20" s="9"/>
    </row>
    <row r="21" spans="1:8" ht="19.5" customHeight="1" x14ac:dyDescent="0.3">
      <c r="A21" s="4">
        <v>2</v>
      </c>
      <c r="B21" s="9"/>
      <c r="C21" s="9"/>
      <c r="D21" s="9"/>
      <c r="E21" s="9"/>
      <c r="F21" s="9"/>
      <c r="G21" s="9"/>
      <c r="H21" s="9"/>
    </row>
    <row r="22" spans="1:8" ht="19.5" customHeight="1" x14ac:dyDescent="0.3">
      <c r="A22" s="4">
        <v>3</v>
      </c>
      <c r="B22" s="9"/>
      <c r="C22" s="9"/>
      <c r="D22" s="9"/>
      <c r="E22" s="9"/>
      <c r="F22" s="9"/>
      <c r="G22" s="9"/>
      <c r="H22" s="9"/>
    </row>
    <row r="23" spans="1:8" ht="19.5" customHeight="1" x14ac:dyDescent="0.3">
      <c r="A23" s="8">
        <v>4</v>
      </c>
      <c r="B23" s="9"/>
      <c r="C23" s="9"/>
      <c r="D23" s="9"/>
      <c r="E23" s="9"/>
      <c r="F23" s="9"/>
      <c r="G23" s="9"/>
      <c r="H23" s="9"/>
    </row>
    <row r="24" spans="1:8" ht="19.5" customHeight="1" x14ac:dyDescent="0.3">
      <c r="A24" s="8">
        <v>5</v>
      </c>
      <c r="B24" s="9"/>
      <c r="C24" s="9"/>
      <c r="D24" s="9"/>
      <c r="E24" s="9"/>
      <c r="F24" s="9"/>
      <c r="G24" s="9"/>
      <c r="H24" s="9"/>
    </row>
    <row r="25" spans="1:8" ht="19.5" customHeight="1" x14ac:dyDescent="0.3">
      <c r="A25" s="8">
        <v>6</v>
      </c>
      <c r="B25" s="9"/>
      <c r="C25" s="9"/>
      <c r="D25" s="9"/>
      <c r="E25" s="9"/>
      <c r="F25" s="9"/>
      <c r="G25" s="9"/>
      <c r="H25" s="9"/>
    </row>
    <row r="26" spans="1:8" ht="19.5" customHeight="1" x14ac:dyDescent="0.3">
      <c r="A26" s="8">
        <v>7</v>
      </c>
      <c r="B26" s="9"/>
      <c r="C26" s="9"/>
      <c r="D26" s="9"/>
      <c r="E26" s="9"/>
      <c r="F26" s="9"/>
      <c r="G26" s="9"/>
      <c r="H26" s="9"/>
    </row>
    <row r="27" spans="1:8" ht="19.5" customHeight="1" x14ac:dyDescent="0.3">
      <c r="B27" s="9">
        <f t="array" ref="B27:H27">DaysAndWeeks+DATE(CalendarYear,1,1)-WEEKDAY(DATE(CalendarYear,1,1),(WeekStart="Mon")+1)+22</f>
        <v>43486</v>
      </c>
      <c r="C27" s="9">
        <v>43487</v>
      </c>
      <c r="D27" s="9">
        <v>43488</v>
      </c>
      <c r="E27" s="9">
        <v>43489</v>
      </c>
      <c r="F27" s="9">
        <v>43490</v>
      </c>
      <c r="G27" s="9">
        <v>43491</v>
      </c>
      <c r="H27" s="9">
        <v>43492</v>
      </c>
    </row>
    <row r="28" spans="1:8" ht="19.5" customHeight="1" x14ac:dyDescent="0.3">
      <c r="A28" s="4">
        <v>1</v>
      </c>
      <c r="B28" s="9"/>
      <c r="C28" s="9"/>
      <c r="D28" s="9"/>
      <c r="E28" s="9"/>
      <c r="F28" s="9"/>
      <c r="G28" s="9"/>
      <c r="H28" s="9"/>
    </row>
    <row r="29" spans="1:8" ht="19.5" customHeight="1" x14ac:dyDescent="0.3">
      <c r="A29" s="4">
        <v>2</v>
      </c>
      <c r="B29" s="9"/>
      <c r="C29" s="9"/>
      <c r="D29" s="9"/>
      <c r="E29" s="9"/>
      <c r="F29" s="9"/>
      <c r="G29" s="9"/>
      <c r="H29" s="9"/>
    </row>
    <row r="30" spans="1:8" ht="19.5" customHeight="1" x14ac:dyDescent="0.3">
      <c r="A30" s="4">
        <v>3</v>
      </c>
      <c r="B30" s="9"/>
      <c r="C30" s="9"/>
      <c r="D30" s="9"/>
      <c r="E30" s="9"/>
      <c r="F30" s="9"/>
      <c r="G30" s="9"/>
      <c r="H30" s="9"/>
    </row>
    <row r="31" spans="1:8" ht="19.5" customHeight="1" x14ac:dyDescent="0.3">
      <c r="A31" s="8">
        <v>4</v>
      </c>
      <c r="B31" s="9"/>
      <c r="C31" s="9"/>
      <c r="D31" s="9"/>
      <c r="E31" s="9"/>
      <c r="F31" s="9"/>
      <c r="G31" s="9"/>
      <c r="H31" s="9"/>
    </row>
    <row r="32" spans="1:8" ht="19.5" customHeight="1" x14ac:dyDescent="0.3">
      <c r="A32" s="8">
        <v>5</v>
      </c>
      <c r="B32" s="9"/>
      <c r="C32" s="9"/>
      <c r="D32" s="9"/>
      <c r="E32" s="9"/>
      <c r="F32" s="9"/>
      <c r="G32" s="9"/>
      <c r="H32" s="9"/>
    </row>
    <row r="33" spans="1:8" ht="19.5" customHeight="1" x14ac:dyDescent="0.3">
      <c r="A33" s="8">
        <v>6</v>
      </c>
      <c r="B33" s="9"/>
      <c r="C33" s="9"/>
      <c r="D33" s="9"/>
      <c r="E33" s="9"/>
      <c r="F33" s="9"/>
      <c r="G33" s="9"/>
      <c r="H33" s="9"/>
    </row>
    <row r="34" spans="1:8" ht="19.5" customHeight="1" x14ac:dyDescent="0.3">
      <c r="A34" s="8">
        <v>7</v>
      </c>
      <c r="B34" s="9"/>
      <c r="C34" s="9"/>
      <c r="D34" s="9"/>
      <c r="E34" s="9"/>
      <c r="F34" s="9"/>
      <c r="G34" s="9"/>
      <c r="H34" s="9"/>
    </row>
    <row r="35" spans="1:8" ht="19.5" customHeight="1" x14ac:dyDescent="0.3">
      <c r="B35" s="9">
        <f t="array" ref="B35:H35">DaysAndWeeks+DATE(CalendarYear,1,1)-WEEKDAY(DATE(CalendarYear,1,1),(WeekStart="Mon")+1)+29</f>
        <v>43493</v>
      </c>
      <c r="C35" s="9">
        <v>43494</v>
      </c>
      <c r="D35" s="9">
        <v>43495</v>
      </c>
      <c r="E35" s="9">
        <v>43496</v>
      </c>
      <c r="F35" s="9">
        <v>43497</v>
      </c>
      <c r="G35" s="9">
        <v>43498</v>
      </c>
      <c r="H35" s="9">
        <v>43499</v>
      </c>
    </row>
    <row r="36" spans="1:8" ht="19.5" customHeight="1" x14ac:dyDescent="0.3">
      <c r="A36" s="4">
        <v>1</v>
      </c>
      <c r="B36" s="9"/>
      <c r="C36" s="9"/>
      <c r="D36" s="9"/>
      <c r="E36" s="9"/>
      <c r="F36" s="9"/>
      <c r="G36" s="9"/>
      <c r="H36" s="9"/>
    </row>
    <row r="37" spans="1:8" ht="19.5" customHeight="1" x14ac:dyDescent="0.3">
      <c r="A37" s="4">
        <v>2</v>
      </c>
      <c r="B37" s="9"/>
      <c r="C37" s="9"/>
      <c r="D37" s="9"/>
      <c r="E37" s="9"/>
      <c r="F37" s="9"/>
      <c r="G37" s="9"/>
      <c r="H37" s="9"/>
    </row>
    <row r="38" spans="1:8" ht="19.5" customHeight="1" x14ac:dyDescent="0.3">
      <c r="A38" s="4">
        <v>3</v>
      </c>
      <c r="B38" s="9"/>
      <c r="C38" s="9"/>
      <c r="D38" s="9"/>
      <c r="E38" s="9"/>
      <c r="F38" s="9"/>
      <c r="G38" s="9"/>
      <c r="H38" s="9"/>
    </row>
    <row r="39" spans="1:8" ht="19.5" customHeight="1" x14ac:dyDescent="0.3">
      <c r="A39" s="8">
        <v>4</v>
      </c>
      <c r="B39" s="9"/>
      <c r="C39" s="9"/>
      <c r="D39" s="9"/>
      <c r="E39" s="9"/>
      <c r="F39" s="9"/>
      <c r="G39" s="9"/>
      <c r="H39" s="9"/>
    </row>
    <row r="40" spans="1:8" ht="19.5" customHeight="1" x14ac:dyDescent="0.3">
      <c r="A40" s="8">
        <v>5</v>
      </c>
      <c r="B40" s="9"/>
      <c r="C40" s="9"/>
      <c r="D40" s="9"/>
      <c r="E40" s="9"/>
      <c r="F40" s="9"/>
      <c r="G40" s="9"/>
      <c r="H40" s="9"/>
    </row>
    <row r="41" spans="1:8" ht="19.5" customHeight="1" x14ac:dyDescent="0.3">
      <c r="A41" s="8">
        <v>6</v>
      </c>
      <c r="B41" s="9"/>
      <c r="C41" s="9"/>
      <c r="D41" s="9"/>
      <c r="E41" s="9"/>
      <c r="F41" s="9"/>
      <c r="G41" s="9"/>
      <c r="H41" s="9"/>
    </row>
    <row r="42" spans="1:8" ht="19.5" customHeight="1" x14ac:dyDescent="0.3">
      <c r="A42" s="8">
        <v>7</v>
      </c>
      <c r="B42" s="9"/>
      <c r="C42" s="9"/>
      <c r="D42" s="9"/>
      <c r="E42" s="9"/>
      <c r="F42" s="9"/>
      <c r="G42" s="9"/>
      <c r="H42" s="9"/>
    </row>
    <row r="43" spans="1:8" ht="16.5" customHeight="1" x14ac:dyDescent="0.3"/>
    <row r="44" spans="1:8" ht="16.5" customHeight="1" x14ac:dyDescent="0.3"/>
    <row r="45" spans="1:8" ht="16.5" customHeight="1" x14ac:dyDescent="0.3"/>
  </sheetData>
  <conditionalFormatting sqref="B35:H35">
    <cfRule type="expression" dxfId="195" priority="25">
      <formula>AND(DAY(B35)&gt;=1,DAY(B35)&lt;=15)</formula>
    </cfRule>
  </conditionalFormatting>
  <conditionalFormatting sqref="B3:G10">
    <cfRule type="expression" dxfId="194" priority="24">
      <formula>DAY(B3)&gt;8</formula>
    </cfRule>
  </conditionalFormatting>
  <conditionalFormatting sqref="B3:B11 B19 B27 B35">
    <cfRule type="expression" dxfId="193" priority="23">
      <formula>B$2="SUN"</formula>
    </cfRule>
  </conditionalFormatting>
  <conditionalFormatting sqref="G3:H11 G19:H19 G27:H27 G35:H35">
    <cfRule type="expression" dxfId="192" priority="22">
      <formula>G$2="SAT"</formula>
    </cfRule>
  </conditionalFormatting>
  <conditionalFormatting sqref="H3:H11 H19 H27 H35">
    <cfRule type="expression" dxfId="191" priority="21">
      <formula>$H$2="SUN"</formula>
    </cfRule>
  </conditionalFormatting>
  <conditionalFormatting sqref="H12:H18">
    <cfRule type="expression" dxfId="190" priority="17">
      <formula>$H$2="SUN"</formula>
    </cfRule>
  </conditionalFormatting>
  <conditionalFormatting sqref="B12:G18">
    <cfRule type="expression" dxfId="189" priority="20">
      <formula>DAY(B12)&gt;8</formula>
    </cfRule>
  </conditionalFormatting>
  <conditionalFormatting sqref="B12:B18">
    <cfRule type="expression" dxfId="188" priority="19">
      <formula>B$2="SUN"</formula>
    </cfRule>
  </conditionalFormatting>
  <conditionalFormatting sqref="G12:H18">
    <cfRule type="expression" dxfId="187" priority="18">
      <formula>G$2="SAT"</formula>
    </cfRule>
  </conditionalFormatting>
  <conditionalFormatting sqref="B20:G26">
    <cfRule type="expression" dxfId="186" priority="16">
      <formula>DAY(B20)&gt;8</formula>
    </cfRule>
  </conditionalFormatting>
  <conditionalFormatting sqref="B20:B26">
    <cfRule type="expression" dxfId="185" priority="15">
      <formula>B$2="SUN"</formula>
    </cfRule>
  </conditionalFormatting>
  <conditionalFormatting sqref="G20:H26">
    <cfRule type="expression" dxfId="184" priority="14">
      <formula>G$2="SAT"</formula>
    </cfRule>
  </conditionalFormatting>
  <conditionalFormatting sqref="H20:H26">
    <cfRule type="expression" dxfId="183" priority="13">
      <formula>$H$2="SUN"</formula>
    </cfRule>
  </conditionalFormatting>
  <conditionalFormatting sqref="B28:G34">
    <cfRule type="expression" dxfId="182" priority="12">
      <formula>DAY(B28)&gt;8</formula>
    </cfRule>
  </conditionalFormatting>
  <conditionalFormatting sqref="B28:B34">
    <cfRule type="expression" dxfId="181" priority="11">
      <formula>B$2="SUN"</formula>
    </cfRule>
  </conditionalFormatting>
  <conditionalFormatting sqref="G28:H34">
    <cfRule type="expression" dxfId="180" priority="10">
      <formula>G$2="SAT"</formula>
    </cfRule>
  </conditionalFormatting>
  <conditionalFormatting sqref="H28:H34">
    <cfRule type="expression" dxfId="179" priority="9">
      <formula>$H$2="SUN"</formula>
    </cfRule>
  </conditionalFormatting>
  <conditionalFormatting sqref="B36:G41">
    <cfRule type="expression" dxfId="178" priority="8">
      <formula>DAY(B36)&gt;8</formula>
    </cfRule>
  </conditionalFormatting>
  <conditionalFormatting sqref="B36:B41">
    <cfRule type="expression" dxfId="177" priority="7">
      <formula>B$2="SUN"</formula>
    </cfRule>
  </conditionalFormatting>
  <conditionalFormatting sqref="G36:H41">
    <cfRule type="expression" dxfId="176" priority="6">
      <formula>G$2="SAT"</formula>
    </cfRule>
  </conditionalFormatting>
  <conditionalFormatting sqref="H36:H41">
    <cfRule type="expression" dxfId="175" priority="5">
      <formula>$H$2="SUN"</formula>
    </cfRule>
  </conditionalFormatting>
  <conditionalFormatting sqref="B42:G42">
    <cfRule type="expression" dxfId="174" priority="4">
      <formula>DAY(B42)&gt;8</formula>
    </cfRule>
  </conditionalFormatting>
  <conditionalFormatting sqref="B42">
    <cfRule type="expression" dxfId="173" priority="3">
      <formula>B$2="SUN"</formula>
    </cfRule>
  </conditionalFormatting>
  <conditionalFormatting sqref="G42:H42">
    <cfRule type="expression" dxfId="172" priority="2">
      <formula>G$2="SAT"</formula>
    </cfRule>
  </conditionalFormatting>
  <conditionalFormatting sqref="H42">
    <cfRule type="expression" dxfId="171" priority="1">
      <formula>$H$2="SUN"</formula>
    </cfRule>
  </conditionalFormatting>
  <dataValidations count="3">
    <dataValidation allowBlank="1" showInputMessage="1" showErrorMessage="1" prompt="Upisati godinu kad se promijeni" sqref="K2"/>
    <dataValidation type="list" errorStyle="warning" allowBlank="1" showInputMessage="1" showErrorMessage="1" error="Select a Week Start day from the list. Select CANCEL, then press ALT+DOWN ARROW, then ENTER to make selection" prompt="Odaberi početni dan MON=ponedjeljak SUN=nedjelja" sqref="K3">
      <formula1>"SUN,MON"</formula1>
    </dataValidation>
    <dataValidation allowBlank="1" showInputMessage="1" showErrorMessage="1" prompt="Month of this worksheet is in this cell. Calendar starts to the right and contains dates from previous, current and the next month. Monthly notes can be entered in cell F13" sqref="A2"/>
  </dataValidations>
  <printOptions horizontalCentered="1" verticalCentered="1"/>
  <pageMargins left="0.25" right="0.25" top="0.5" bottom="0.5" header="0.3" footer="0.3"/>
  <pageSetup paperSize="9" scale="70" orientation="landscape" r:id="rId1"/>
  <headerFooter differentFirst="1">
    <oddFooter>Page &amp;P of &amp;N</oddFooter>
    <firstHeader>&amp;LSrednja škola Krapina</firstHeader>
    <firstFooter>&amp;LNapomena: _________________________________________________________________________________________________________________________________________________</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autoPageBreaks="0" fitToPage="1"/>
  </sheetPr>
  <dimension ref="A1:H45"/>
  <sheetViews>
    <sheetView showGridLines="0" zoomScaleNormal="100" workbookViewId="0">
      <selection activeCell="C4" sqref="C4"/>
    </sheetView>
  </sheetViews>
  <sheetFormatPr defaultColWidth="9.875" defaultRowHeight="16.5" x14ac:dyDescent="0.3"/>
  <cols>
    <col min="1" max="1" width="5.75" style="13" customWidth="1"/>
    <col min="2" max="6" width="25.625" style="4" customWidth="1"/>
    <col min="7" max="8" width="18.375" style="4" customWidth="1"/>
    <col min="9" max="9" width="2.625" style="4" customWidth="1"/>
    <col min="10" max="10" width="8.75" style="4" customWidth="1"/>
    <col min="11" max="16384" width="9.875" style="4"/>
  </cols>
  <sheetData>
    <row r="1" spans="1:8" ht="20.100000000000001" customHeight="1" x14ac:dyDescent="0.3">
      <c r="A1" s="11">
        <f>CalendarYear</f>
        <v>2019</v>
      </c>
      <c r="B1" s="23" t="s">
        <v>3</v>
      </c>
      <c r="C1" s="23">
        <f>CalendarYear</f>
        <v>2019</v>
      </c>
    </row>
    <row r="2" spans="1:8" ht="30" customHeight="1" x14ac:dyDescent="0.3">
      <c r="A2" s="12" t="str">
        <f>UPPER(TEXT(B11,"mmmm"))</f>
        <v>VELJAČA</v>
      </c>
      <c r="B2" s="10" t="str">
        <f t="shared" ref="B2:H2" si="0">UPPER(TEXT(B3,"ddd"))</f>
        <v>PON</v>
      </c>
      <c r="C2" s="10" t="str">
        <f t="shared" si="0"/>
        <v>UTO</v>
      </c>
      <c r="D2" s="10" t="str">
        <f t="shared" si="0"/>
        <v>SRI</v>
      </c>
      <c r="E2" s="10" t="str">
        <f t="shared" si="0"/>
        <v>ČET</v>
      </c>
      <c r="F2" s="10" t="str">
        <f t="shared" si="0"/>
        <v>PET</v>
      </c>
      <c r="G2" s="10" t="str">
        <f t="shared" si="0"/>
        <v>SUB</v>
      </c>
      <c r="H2" s="10" t="str">
        <f t="shared" si="0"/>
        <v>NED</v>
      </c>
    </row>
    <row r="3" spans="1:8" ht="19.5" customHeight="1" x14ac:dyDescent="0.3">
      <c r="B3" s="9">
        <f t="array" ref="B3:H3">DaysAndWeeks+DATE(CalendarYear,2,1)-WEEKDAY(DATE(CalendarYear,2,1),(WeekStart="Mon")+1)+1</f>
        <v>43493</v>
      </c>
      <c r="C3" s="15">
        <v>43494</v>
      </c>
      <c r="D3" s="9">
        <v>43495</v>
      </c>
      <c r="E3" s="9">
        <v>43496</v>
      </c>
      <c r="F3" s="9">
        <v>43497</v>
      </c>
      <c r="G3" s="9">
        <v>43498</v>
      </c>
      <c r="H3" s="9">
        <v>43499</v>
      </c>
    </row>
    <row r="4" spans="1:8" ht="19.5" customHeight="1" x14ac:dyDescent="0.3">
      <c r="A4" s="13">
        <v>1</v>
      </c>
      <c r="B4" s="9"/>
      <c r="C4" s="9"/>
      <c r="D4" s="9"/>
      <c r="E4" s="9"/>
      <c r="F4" s="9"/>
      <c r="G4" s="9"/>
      <c r="H4" s="9"/>
    </row>
    <row r="5" spans="1:8" ht="19.5" customHeight="1" x14ac:dyDescent="0.3">
      <c r="A5" s="13">
        <v>2</v>
      </c>
      <c r="B5" s="9"/>
      <c r="C5" s="9"/>
      <c r="D5" s="9"/>
      <c r="E5" s="9"/>
      <c r="F5" s="9"/>
      <c r="G5" s="9"/>
      <c r="H5" s="9"/>
    </row>
    <row r="6" spans="1:8" ht="19.5" customHeight="1" x14ac:dyDescent="0.3">
      <c r="A6" s="13">
        <v>3</v>
      </c>
      <c r="B6" s="9"/>
      <c r="C6" s="9"/>
      <c r="D6" s="9"/>
      <c r="E6" s="9"/>
      <c r="F6" s="9"/>
      <c r="G6" s="9"/>
      <c r="H6" s="9"/>
    </row>
    <row r="7" spans="1:8" ht="19.5" customHeight="1" x14ac:dyDescent="0.3">
      <c r="A7" s="14">
        <v>4</v>
      </c>
      <c r="B7" s="9"/>
      <c r="C7" s="9"/>
      <c r="D7" s="9"/>
      <c r="E7" s="9"/>
      <c r="F7" s="9"/>
      <c r="G7" s="9"/>
      <c r="H7" s="9"/>
    </row>
    <row r="8" spans="1:8" ht="19.5" customHeight="1" x14ac:dyDescent="0.3">
      <c r="A8" s="14">
        <v>5</v>
      </c>
      <c r="B8" s="9"/>
      <c r="C8" s="9"/>
      <c r="D8" s="9"/>
      <c r="E8" s="9"/>
      <c r="F8" s="9"/>
      <c r="G8" s="9"/>
      <c r="H8" s="9"/>
    </row>
    <row r="9" spans="1:8" ht="19.5" customHeight="1" x14ac:dyDescent="0.3">
      <c r="A9" s="14">
        <v>6</v>
      </c>
      <c r="B9" s="9"/>
      <c r="C9" s="9"/>
      <c r="D9" s="9"/>
      <c r="E9" s="9"/>
      <c r="F9" s="9"/>
      <c r="G9" s="9"/>
      <c r="H9" s="9"/>
    </row>
    <row r="10" spans="1:8" ht="19.5" customHeight="1" x14ac:dyDescent="0.3">
      <c r="A10" s="14">
        <v>7</v>
      </c>
      <c r="B10" s="9"/>
      <c r="C10" s="9"/>
      <c r="D10" s="9"/>
      <c r="E10" s="9"/>
      <c r="F10" s="9"/>
      <c r="G10" s="9"/>
      <c r="H10" s="9"/>
    </row>
    <row r="11" spans="1:8" ht="19.5" customHeight="1" x14ac:dyDescent="0.3">
      <c r="B11" s="9">
        <f t="array" ref="B11:H11">DaysAndWeeks+DATE(CalendarYear,2,1)-WEEKDAY(DATE(CalendarYear,2,1),(WeekStart="Mon")+1)+8</f>
        <v>43500</v>
      </c>
      <c r="C11" s="9">
        <v>43501</v>
      </c>
      <c r="D11" s="9">
        <v>43502</v>
      </c>
      <c r="E11" s="9">
        <v>43503</v>
      </c>
      <c r="F11" s="9">
        <v>43504</v>
      </c>
      <c r="G11" s="9">
        <v>43505</v>
      </c>
      <c r="H11" s="9">
        <v>43506</v>
      </c>
    </row>
    <row r="12" spans="1:8" ht="19.5" customHeight="1" x14ac:dyDescent="0.3">
      <c r="A12" s="13">
        <v>1</v>
      </c>
      <c r="B12" s="9"/>
      <c r="C12" s="9"/>
      <c r="D12" s="9"/>
      <c r="E12" s="9"/>
      <c r="F12" s="9"/>
      <c r="G12" s="9"/>
      <c r="H12" s="9"/>
    </row>
    <row r="13" spans="1:8" ht="19.5" customHeight="1" x14ac:dyDescent="0.3">
      <c r="A13" s="13">
        <v>2</v>
      </c>
      <c r="B13" s="9"/>
      <c r="C13" s="9"/>
      <c r="D13" s="9"/>
      <c r="E13" s="9"/>
      <c r="F13" s="9"/>
      <c r="G13" s="9"/>
      <c r="H13" s="9"/>
    </row>
    <row r="14" spans="1:8" ht="19.5" customHeight="1" x14ac:dyDescent="0.3">
      <c r="A14" s="13">
        <v>3</v>
      </c>
      <c r="B14" s="9"/>
      <c r="C14" s="9"/>
      <c r="D14" s="9"/>
      <c r="E14" s="9"/>
      <c r="F14" s="9"/>
      <c r="G14" s="9"/>
      <c r="H14" s="9"/>
    </row>
    <row r="15" spans="1:8" ht="19.5" customHeight="1" x14ac:dyDescent="0.3">
      <c r="A15" s="14">
        <v>4</v>
      </c>
      <c r="B15" s="9"/>
      <c r="C15" s="9"/>
      <c r="D15" s="9"/>
      <c r="E15" s="9"/>
      <c r="F15" s="9"/>
      <c r="G15" s="9"/>
      <c r="H15" s="9"/>
    </row>
    <row r="16" spans="1:8" ht="19.5" customHeight="1" x14ac:dyDescent="0.3">
      <c r="A16" s="14">
        <v>5</v>
      </c>
      <c r="B16" s="9"/>
      <c r="C16" s="9"/>
      <c r="D16" s="9"/>
      <c r="E16" s="9"/>
      <c r="F16" s="9"/>
      <c r="G16" s="9"/>
      <c r="H16" s="9"/>
    </row>
    <row r="17" spans="1:8" ht="19.5" customHeight="1" x14ac:dyDescent="0.3">
      <c r="A17" s="14">
        <v>6</v>
      </c>
      <c r="B17" s="9"/>
      <c r="C17" s="9"/>
      <c r="D17" s="9"/>
      <c r="E17" s="9"/>
      <c r="F17" s="9"/>
      <c r="G17" s="9"/>
      <c r="H17" s="9"/>
    </row>
    <row r="18" spans="1:8" ht="19.5" customHeight="1" x14ac:dyDescent="0.3">
      <c r="A18" s="14">
        <v>7</v>
      </c>
      <c r="B18" s="9"/>
      <c r="C18" s="9"/>
      <c r="D18" s="9"/>
      <c r="E18" s="9"/>
      <c r="F18" s="9"/>
      <c r="G18" s="9"/>
      <c r="H18" s="9"/>
    </row>
    <row r="19" spans="1:8" ht="19.5" customHeight="1" x14ac:dyDescent="0.3">
      <c r="B19" s="9">
        <f t="array" ref="B19:H19">DaysAndWeeks+DATE(CalendarYear,2,1)-WEEKDAY(DATE(CalendarYear,2,1),(WeekStart="Mon")+1)+15</f>
        <v>43507</v>
      </c>
      <c r="C19" s="9">
        <v>43508</v>
      </c>
      <c r="D19" s="9">
        <v>43509</v>
      </c>
      <c r="E19" s="9">
        <v>43510</v>
      </c>
      <c r="F19" s="9">
        <v>43511</v>
      </c>
      <c r="G19" s="9">
        <v>43512</v>
      </c>
      <c r="H19" s="9">
        <v>43513</v>
      </c>
    </row>
    <row r="20" spans="1:8" ht="19.5" customHeight="1" x14ac:dyDescent="0.3">
      <c r="A20" s="13">
        <v>1</v>
      </c>
      <c r="B20" s="9"/>
      <c r="C20" s="9"/>
      <c r="D20" s="9"/>
      <c r="E20" s="9"/>
      <c r="F20" s="9"/>
      <c r="G20" s="9"/>
      <c r="H20" s="9"/>
    </row>
    <row r="21" spans="1:8" ht="19.5" customHeight="1" x14ac:dyDescent="0.3">
      <c r="A21" s="13">
        <v>2</v>
      </c>
      <c r="B21" s="9"/>
      <c r="C21" s="9"/>
      <c r="D21" s="9"/>
      <c r="E21" s="9"/>
      <c r="F21" s="9"/>
      <c r="G21" s="9"/>
      <c r="H21" s="9"/>
    </row>
    <row r="22" spans="1:8" ht="19.5" customHeight="1" x14ac:dyDescent="0.3">
      <c r="A22" s="13">
        <v>3</v>
      </c>
      <c r="B22" s="9"/>
      <c r="C22" s="9"/>
      <c r="D22" s="9"/>
      <c r="E22" s="9"/>
      <c r="F22" s="9"/>
      <c r="G22" s="9"/>
      <c r="H22" s="9"/>
    </row>
    <row r="23" spans="1:8" ht="19.5" customHeight="1" x14ac:dyDescent="0.3">
      <c r="A23" s="14">
        <v>4</v>
      </c>
      <c r="B23" s="9"/>
      <c r="C23" s="9"/>
      <c r="D23" s="9"/>
      <c r="E23" s="9"/>
      <c r="F23" s="9"/>
      <c r="G23" s="9"/>
      <c r="H23" s="9"/>
    </row>
    <row r="24" spans="1:8" ht="19.5" customHeight="1" x14ac:dyDescent="0.3">
      <c r="A24" s="14">
        <v>5</v>
      </c>
      <c r="B24" s="9"/>
      <c r="C24" s="9"/>
      <c r="D24" s="9"/>
      <c r="E24" s="9"/>
      <c r="F24" s="9"/>
      <c r="G24" s="9"/>
      <c r="H24" s="9"/>
    </row>
    <row r="25" spans="1:8" ht="19.5" customHeight="1" x14ac:dyDescent="0.3">
      <c r="A25" s="14">
        <v>6</v>
      </c>
      <c r="B25" s="9"/>
      <c r="C25" s="9"/>
      <c r="D25" s="9"/>
      <c r="E25" s="9"/>
      <c r="F25" s="9"/>
      <c r="G25" s="9"/>
      <c r="H25" s="9"/>
    </row>
    <row r="26" spans="1:8" ht="19.5" customHeight="1" x14ac:dyDescent="0.3">
      <c r="A26" s="14">
        <v>7</v>
      </c>
      <c r="B26" s="9"/>
      <c r="C26" s="9"/>
      <c r="D26" s="9"/>
      <c r="E26" s="9"/>
      <c r="F26" s="9"/>
      <c r="G26" s="9"/>
      <c r="H26" s="9"/>
    </row>
    <row r="27" spans="1:8" ht="19.5" customHeight="1" x14ac:dyDescent="0.3">
      <c r="B27" s="9">
        <f t="array" ref="B27:H27">DaysAndWeeks+DATE(CalendarYear,2,1)-WEEKDAY(DATE(CalendarYear,2,1),(WeekStart="Mon")+1)+22</f>
        <v>43514</v>
      </c>
      <c r="C27" s="9">
        <v>43515</v>
      </c>
      <c r="D27" s="9">
        <v>43516</v>
      </c>
      <c r="E27" s="9">
        <v>43517</v>
      </c>
      <c r="F27" s="9">
        <v>43518</v>
      </c>
      <c r="G27" s="9">
        <v>43519</v>
      </c>
      <c r="H27" s="9">
        <v>43520</v>
      </c>
    </row>
    <row r="28" spans="1:8" ht="19.5" customHeight="1" x14ac:dyDescent="0.3">
      <c r="A28" s="13">
        <v>1</v>
      </c>
      <c r="B28" s="9"/>
      <c r="C28" s="9"/>
      <c r="D28" s="9"/>
      <c r="E28" s="9"/>
      <c r="F28" s="9"/>
      <c r="G28" s="9"/>
      <c r="H28" s="9"/>
    </row>
    <row r="29" spans="1:8" ht="19.5" customHeight="1" x14ac:dyDescent="0.3">
      <c r="A29" s="13">
        <v>2</v>
      </c>
      <c r="B29" s="9"/>
      <c r="C29" s="9"/>
      <c r="D29" s="9"/>
      <c r="E29" s="9"/>
      <c r="F29" s="9"/>
      <c r="G29" s="9"/>
      <c r="H29" s="9"/>
    </row>
    <row r="30" spans="1:8" ht="19.5" customHeight="1" x14ac:dyDescent="0.3">
      <c r="A30" s="13">
        <v>3</v>
      </c>
      <c r="B30" s="9"/>
      <c r="C30" s="9"/>
      <c r="D30" s="9"/>
      <c r="E30" s="9"/>
      <c r="F30" s="9"/>
      <c r="G30" s="9"/>
      <c r="H30" s="9"/>
    </row>
    <row r="31" spans="1:8" ht="19.5" customHeight="1" x14ac:dyDescent="0.3">
      <c r="A31" s="14">
        <v>4</v>
      </c>
      <c r="B31" s="9"/>
      <c r="C31" s="9"/>
      <c r="D31" s="9"/>
      <c r="E31" s="9"/>
      <c r="F31" s="9"/>
      <c r="G31" s="9"/>
      <c r="H31" s="9"/>
    </row>
    <row r="32" spans="1:8" ht="19.5" customHeight="1" x14ac:dyDescent="0.3">
      <c r="A32" s="14">
        <v>5</v>
      </c>
      <c r="B32" s="9"/>
      <c r="C32" s="9"/>
      <c r="D32" s="9"/>
      <c r="E32" s="9"/>
      <c r="F32" s="9"/>
      <c r="G32" s="9"/>
      <c r="H32" s="9"/>
    </row>
    <row r="33" spans="1:8" ht="19.5" customHeight="1" x14ac:dyDescent="0.3">
      <c r="A33" s="14">
        <v>6</v>
      </c>
      <c r="B33" s="9"/>
      <c r="C33" s="9"/>
      <c r="D33" s="9"/>
      <c r="E33" s="9"/>
      <c r="F33" s="9"/>
      <c r="G33" s="9"/>
      <c r="H33" s="9"/>
    </row>
    <row r="34" spans="1:8" ht="19.5" customHeight="1" x14ac:dyDescent="0.3">
      <c r="A34" s="14">
        <v>7</v>
      </c>
      <c r="B34" s="9"/>
      <c r="C34" s="9"/>
      <c r="D34" s="9"/>
      <c r="E34" s="9"/>
      <c r="F34" s="9"/>
      <c r="G34" s="9"/>
      <c r="H34" s="9"/>
    </row>
    <row r="35" spans="1:8" ht="19.5" customHeight="1" x14ac:dyDescent="0.3">
      <c r="B35" s="9">
        <f t="array" ref="B35:H35">DaysAndWeeks+DATE(CalendarYear,2,1)-WEEKDAY(DATE(CalendarYear,2,1),(WeekStart="Mon")+1)+29</f>
        <v>43521</v>
      </c>
      <c r="C35" s="9">
        <v>43522</v>
      </c>
      <c r="D35" s="9">
        <v>43523</v>
      </c>
      <c r="E35" s="9">
        <v>43524</v>
      </c>
      <c r="F35" s="9">
        <v>43525</v>
      </c>
      <c r="G35" s="9">
        <v>43526</v>
      </c>
      <c r="H35" s="9">
        <v>43527</v>
      </c>
    </row>
    <row r="36" spans="1:8" ht="19.5" customHeight="1" x14ac:dyDescent="0.3">
      <c r="A36" s="13">
        <v>1</v>
      </c>
      <c r="B36" s="9"/>
      <c r="C36" s="9"/>
      <c r="D36" s="9"/>
      <c r="E36" s="9"/>
      <c r="F36" s="9"/>
      <c r="G36" s="9"/>
      <c r="H36" s="9"/>
    </row>
    <row r="37" spans="1:8" ht="19.5" customHeight="1" x14ac:dyDescent="0.3">
      <c r="A37" s="13">
        <v>2</v>
      </c>
      <c r="B37" s="9"/>
      <c r="C37" s="9"/>
      <c r="D37" s="9"/>
      <c r="E37" s="9"/>
      <c r="F37" s="9"/>
      <c r="G37" s="9"/>
      <c r="H37" s="9"/>
    </row>
    <row r="38" spans="1:8" ht="19.5" customHeight="1" x14ac:dyDescent="0.3">
      <c r="A38" s="13">
        <v>3</v>
      </c>
      <c r="B38" s="9"/>
      <c r="C38" s="9"/>
      <c r="D38" s="9"/>
      <c r="E38" s="9"/>
      <c r="F38" s="9"/>
      <c r="G38" s="9"/>
      <c r="H38" s="9"/>
    </row>
    <row r="39" spans="1:8" ht="19.5" customHeight="1" x14ac:dyDescent="0.3">
      <c r="A39" s="14">
        <v>4</v>
      </c>
      <c r="B39" s="9"/>
      <c r="C39" s="9"/>
      <c r="D39" s="9"/>
      <c r="E39" s="9"/>
      <c r="F39" s="9"/>
      <c r="G39" s="9"/>
      <c r="H39" s="9"/>
    </row>
    <row r="40" spans="1:8" ht="19.5" customHeight="1" x14ac:dyDescent="0.3">
      <c r="A40" s="14">
        <v>5</v>
      </c>
      <c r="B40" s="9"/>
      <c r="C40" s="9"/>
      <c r="D40" s="9"/>
      <c r="E40" s="9"/>
      <c r="F40" s="9"/>
      <c r="G40" s="9"/>
      <c r="H40" s="9"/>
    </row>
    <row r="41" spans="1:8" ht="19.5" customHeight="1" x14ac:dyDescent="0.3">
      <c r="A41" s="14">
        <v>6</v>
      </c>
      <c r="B41" s="9"/>
      <c r="C41" s="9"/>
      <c r="D41" s="9"/>
      <c r="E41" s="9"/>
      <c r="F41" s="9"/>
      <c r="G41" s="9"/>
      <c r="H41" s="9"/>
    </row>
    <row r="42" spans="1:8" ht="19.5" customHeight="1" x14ac:dyDescent="0.3">
      <c r="A42" s="14">
        <v>7</v>
      </c>
      <c r="B42" s="9"/>
      <c r="C42" s="9"/>
      <c r="D42" s="9"/>
      <c r="E42" s="9"/>
      <c r="F42" s="9"/>
      <c r="G42" s="9"/>
      <c r="H42" s="9"/>
    </row>
    <row r="43" spans="1:8" ht="16.5" customHeight="1" x14ac:dyDescent="0.3"/>
    <row r="44" spans="1:8" ht="16.5" customHeight="1" x14ac:dyDescent="0.3"/>
    <row r="45" spans="1:8" ht="16.5" customHeight="1" x14ac:dyDescent="0.3"/>
  </sheetData>
  <conditionalFormatting sqref="B35:H35">
    <cfRule type="expression" dxfId="170" priority="29">
      <formula>AND(DAY(B35)&gt;=1,DAY(B35)&lt;=15)</formula>
    </cfRule>
  </conditionalFormatting>
  <conditionalFormatting sqref="B3:G3">
    <cfRule type="expression" dxfId="169" priority="28">
      <formula>DAY(B3)&gt;8</formula>
    </cfRule>
  </conditionalFormatting>
  <conditionalFormatting sqref="B3 B11 B19 B35 B27">
    <cfRule type="expression" dxfId="168" priority="27">
      <formula>B$2="SUN"</formula>
    </cfRule>
  </conditionalFormatting>
  <conditionalFormatting sqref="G3:H3 G11:H11 G19:H19 G35:H35 G27:H27">
    <cfRule type="expression" dxfId="167" priority="26">
      <formula>G$2="SAT"</formula>
    </cfRule>
  </conditionalFormatting>
  <conditionalFormatting sqref="H3 H11 H19 H35 H27">
    <cfRule type="expression" dxfId="166" priority="25">
      <formula>$H$2="SUN"</formula>
    </cfRule>
  </conditionalFormatting>
  <dataValidations disablePrompts="1" xWindow="1003" yWindow="783" count="2">
    <dataValidation allowBlank="1" showInputMessage="1" showErrorMessage="1" prompt="Year in this cell is automatically updated based on year entered in January worksheet. Month for this worksheet is in cell below" sqref="A1"/>
    <dataValidation allowBlank="1" showInputMessage="1" showErrorMessage="1" prompt="Month of this worksheet is in this cell. Calendar starts to the right and contains dates from previous, current and the next month. Monthly notes can be entered in cell F13" sqref="A2"/>
  </dataValidations>
  <printOptions horizontalCentered="1" verticalCentered="1"/>
  <pageMargins left="0.25" right="0.25" top="0.75" bottom="0.75" header="0.3" footer="0.3"/>
  <pageSetup paperSize="9" scale="68" orientation="landscape" r:id="rId1"/>
  <headerFooter differentFirst="1">
    <oddFooter>Page &amp;P of &amp;N</oddFooter>
    <firstHeader>&amp;LSrednja škola Krapina</firstHeader>
    <firstFooter>&amp;LNapomena: _________________________________________________________________________________________________________________________________________________</firstFooter>
  </headerFooter>
  <extLst>
    <ext xmlns:x14="http://schemas.microsoft.com/office/spreadsheetml/2009/9/main" uri="{78C0D931-6437-407d-A8EE-F0AAD7539E65}">
      <x14:conditionalFormattings>
        <x14:conditionalFormatting xmlns:xm="http://schemas.microsoft.com/office/excel/2006/main">
          <x14:cfRule type="expression" priority="24" id="{7B74A221-AE41-4910-A8D9-3B21EFF56104}">
            <xm:f>DAY(siječanj!B5)&gt;8</xm:f>
            <x14:dxf>
              <font>
                <color theme="0" tint="-0.24994659260841701"/>
              </font>
            </x14:dxf>
          </x14:cfRule>
          <xm:sqref>B4:G10 B12:G18</xm:sqref>
        </x14:conditionalFormatting>
        <x14:conditionalFormatting xmlns:xm="http://schemas.microsoft.com/office/excel/2006/main">
          <x14:cfRule type="expression" priority="23" id="{EAAD9BD5-0CEA-4674-BDB7-8A1ABCDCA134}">
            <xm:f>siječanj!B$2="SUN"</xm:f>
            <x14:dxf>
              <fill>
                <patternFill>
                  <bgColor theme="3" tint="0.79998168889431442"/>
                </patternFill>
              </fill>
            </x14:dxf>
          </x14:cfRule>
          <xm:sqref>B36:B42 B28:B34 B4:B10 B12:B18 B20:B26</xm:sqref>
        </x14:conditionalFormatting>
        <x14:conditionalFormatting xmlns:xm="http://schemas.microsoft.com/office/excel/2006/main">
          <x14:cfRule type="expression" priority="22" id="{E9FD1934-0979-41DB-A175-6762BCB2D3DD}">
            <xm:f>siječanj!G$2="SAT"</xm:f>
            <x14:dxf>
              <fill>
                <patternFill>
                  <bgColor theme="3" tint="0.79998168889431442"/>
                </patternFill>
              </fill>
            </x14:dxf>
          </x14:cfRule>
          <xm:sqref>G36:H42 G28:H34 G4:H10 G12:H18 G20:H26</xm:sqref>
        </x14:conditionalFormatting>
        <x14:conditionalFormatting xmlns:xm="http://schemas.microsoft.com/office/excel/2006/main">
          <x14:cfRule type="expression" priority="21" id="{A3EFB259-543F-48BD-B60E-D32BCE2D1BE5}">
            <xm:f>siječanj!$H$2="SUN"</xm:f>
            <x14:dxf>
              <fill>
                <patternFill>
                  <bgColor theme="3" tint="0.79998168889431442"/>
                </patternFill>
              </fill>
            </x14:dxf>
          </x14:cfRule>
          <xm:sqref>H4:H10</xm:sqref>
        </x14:conditionalFormatting>
        <x14:conditionalFormatting xmlns:xm="http://schemas.microsoft.com/office/excel/2006/main">
          <x14:cfRule type="expression" priority="17" id="{381C041C-4C5E-4D17-9793-30D438535C27}">
            <xm:f>siječanj!$H$2="SUN"</xm:f>
            <x14:dxf>
              <fill>
                <patternFill>
                  <bgColor theme="3" tint="0.79998168889431442"/>
                </patternFill>
              </fill>
            </x14:dxf>
          </x14:cfRule>
          <xm:sqref>H12:H18</xm:sqref>
        </x14:conditionalFormatting>
        <x14:conditionalFormatting xmlns:xm="http://schemas.microsoft.com/office/excel/2006/main">
          <x14:cfRule type="expression" priority="12" id="{F31581F0-528C-4499-8286-5982D41DFF62}">
            <xm:f>DAY(siječanj!B47)&gt;8</xm:f>
            <x14:dxf>
              <font>
                <color theme="0" tint="-0.24994659260841701"/>
              </font>
            </x14:dxf>
          </x14:cfRule>
          <xm:sqref>B36:G42</xm:sqref>
        </x14:conditionalFormatting>
        <x14:conditionalFormatting xmlns:xm="http://schemas.microsoft.com/office/excel/2006/main">
          <x14:cfRule type="expression" priority="9" id="{8331F69A-04C5-454D-8036-4D0B1FBC1E20}">
            <xm:f>siječanj!$H$2="SUN"</xm:f>
            <x14:dxf>
              <fill>
                <patternFill>
                  <bgColor theme="3" tint="0.79998168889431442"/>
                </patternFill>
              </fill>
            </x14:dxf>
          </x14:cfRule>
          <xm:sqref>H20:H26</xm:sqref>
        </x14:conditionalFormatting>
        <x14:conditionalFormatting xmlns:xm="http://schemas.microsoft.com/office/excel/2006/main">
          <x14:cfRule type="expression" priority="5" id="{4FC33ABF-FC6A-42BE-965B-F3A5300A680A}">
            <xm:f>siječanj!$H$2="SUN"</xm:f>
            <x14:dxf>
              <fill>
                <patternFill>
                  <bgColor theme="3" tint="0.79998168889431442"/>
                </patternFill>
              </fill>
            </x14:dxf>
          </x14:cfRule>
          <xm:sqref>H28:H34</xm:sqref>
        </x14:conditionalFormatting>
        <x14:conditionalFormatting xmlns:xm="http://schemas.microsoft.com/office/excel/2006/main">
          <x14:cfRule type="expression" priority="1" id="{D8C205B1-25D6-42A5-B09D-BA9AC1B6EEE3}">
            <xm:f>siječanj!$H$2="SUN"</xm:f>
            <x14:dxf>
              <fill>
                <patternFill>
                  <bgColor theme="3" tint="0.79998168889431442"/>
                </patternFill>
              </fill>
            </x14:dxf>
          </x14:cfRule>
          <xm:sqref>H36:H42</xm:sqref>
        </x14:conditionalFormatting>
        <x14:conditionalFormatting xmlns:xm="http://schemas.microsoft.com/office/excel/2006/main">
          <x14:cfRule type="expression" priority="43" id="{F31581F0-528C-4499-8286-5982D41DFF62}">
            <xm:f>DAY(siječanj!B38)&gt;8</xm:f>
            <x14:dxf>
              <font>
                <color theme="0" tint="-0.24994659260841701"/>
              </font>
            </x14:dxf>
          </x14:cfRule>
          <xm:sqref>B28:G34</xm:sqref>
        </x14:conditionalFormatting>
        <x14:conditionalFormatting xmlns:xm="http://schemas.microsoft.com/office/excel/2006/main">
          <x14:cfRule type="expression" priority="55" id="{F31581F0-528C-4499-8286-5982D41DFF62}">
            <xm:f>DAY(siječanj!B29)&gt;8</xm:f>
            <x14:dxf>
              <font>
                <color theme="0" tint="-0.24994659260841701"/>
              </font>
            </x14:dxf>
          </x14:cfRule>
          <xm:sqref>B20:G26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autoPageBreaks="0" fitToPage="1"/>
  </sheetPr>
  <dimension ref="A1:H50"/>
  <sheetViews>
    <sheetView showGridLines="0" zoomScaleNormal="100" workbookViewId="0">
      <selection activeCell="C7" sqref="C7"/>
    </sheetView>
  </sheetViews>
  <sheetFormatPr defaultColWidth="9.875" defaultRowHeight="16.5" x14ac:dyDescent="0.3"/>
  <cols>
    <col min="1" max="1" width="5.5" style="4" customWidth="1"/>
    <col min="2" max="6" width="25.625" style="4" customWidth="1"/>
    <col min="7" max="8" width="18.375" style="4" customWidth="1"/>
    <col min="9" max="9" width="2.625" style="4" customWidth="1"/>
    <col min="10" max="10" width="8.75" style="4" customWidth="1"/>
    <col min="11" max="16384" width="9.875" style="4"/>
  </cols>
  <sheetData>
    <row r="1" spans="1:8" ht="20.100000000000001" customHeight="1" x14ac:dyDescent="0.3">
      <c r="B1" s="23" t="s">
        <v>14</v>
      </c>
      <c r="C1" s="23">
        <f>CalendarYear</f>
        <v>2019</v>
      </c>
    </row>
    <row r="2" spans="1:8" ht="30" customHeight="1" x14ac:dyDescent="0.3">
      <c r="B2" s="20" t="str">
        <f t="shared" ref="B2:H2" si="0">UPPER(TEXT(B3,"ddd"))</f>
        <v>PON</v>
      </c>
      <c r="C2" s="20" t="str">
        <f t="shared" si="0"/>
        <v>UTO</v>
      </c>
      <c r="D2" s="20" t="str">
        <f t="shared" si="0"/>
        <v>SRI</v>
      </c>
      <c r="E2" s="20" t="str">
        <f t="shared" si="0"/>
        <v>ČET</v>
      </c>
      <c r="F2" s="20" t="str">
        <f t="shared" si="0"/>
        <v>PET</v>
      </c>
      <c r="G2" s="20" t="str">
        <f t="shared" si="0"/>
        <v>SUB</v>
      </c>
      <c r="H2" s="20" t="str">
        <f t="shared" si="0"/>
        <v>NED</v>
      </c>
    </row>
    <row r="3" spans="1:8" ht="19.5" customHeight="1" x14ac:dyDescent="0.3">
      <c r="B3" s="21">
        <f t="array" ref="B3:H3">DaysAndWeeks+DATE(CalendarYear,3,1)-WEEKDAY(DATE(CalendarYear,3,1),(WeekStart="Mon")+1)+1</f>
        <v>43521</v>
      </c>
      <c r="C3" s="21">
        <v>43522</v>
      </c>
      <c r="D3" s="21">
        <v>43523</v>
      </c>
      <c r="E3" s="21">
        <v>43524</v>
      </c>
      <c r="F3" s="21">
        <v>43525</v>
      </c>
      <c r="G3" s="21">
        <v>43526</v>
      </c>
      <c r="H3" s="21">
        <v>43527</v>
      </c>
    </row>
    <row r="4" spans="1:8" ht="19.5" customHeight="1" x14ac:dyDescent="0.3">
      <c r="A4" s="13">
        <v>1</v>
      </c>
      <c r="B4" s="21"/>
      <c r="C4" s="21"/>
      <c r="D4" s="21"/>
      <c r="E4" s="21"/>
      <c r="F4" s="21"/>
      <c r="G4" s="21"/>
      <c r="H4" s="21"/>
    </row>
    <row r="5" spans="1:8" ht="19.5" customHeight="1" x14ac:dyDescent="0.3">
      <c r="A5" s="13">
        <v>2</v>
      </c>
      <c r="B5" s="21"/>
      <c r="C5" s="21"/>
      <c r="D5" s="21"/>
      <c r="E5" s="21"/>
      <c r="F5" s="21"/>
      <c r="G5" s="21"/>
      <c r="H5" s="21"/>
    </row>
    <row r="6" spans="1:8" ht="19.5" customHeight="1" x14ac:dyDescent="0.3">
      <c r="A6" s="13">
        <v>3</v>
      </c>
      <c r="B6" s="21"/>
      <c r="C6" s="21"/>
      <c r="D6" s="21"/>
      <c r="E6" s="21"/>
      <c r="F6" s="21"/>
      <c r="G6" s="21"/>
      <c r="H6" s="21"/>
    </row>
    <row r="7" spans="1:8" ht="19.5" customHeight="1" x14ac:dyDescent="0.3">
      <c r="A7" s="14">
        <v>4</v>
      </c>
      <c r="B7" s="21"/>
      <c r="C7" s="21"/>
      <c r="D7" s="21"/>
      <c r="E7" s="21"/>
      <c r="F7" s="21"/>
      <c r="G7" s="21"/>
      <c r="H7" s="21"/>
    </row>
    <row r="8" spans="1:8" ht="19.5" customHeight="1" x14ac:dyDescent="0.3">
      <c r="A8" s="14">
        <v>5</v>
      </c>
      <c r="B8" s="21"/>
      <c r="C8" s="21"/>
      <c r="D8" s="21"/>
      <c r="E8" s="21"/>
      <c r="F8" s="21"/>
      <c r="G8" s="21"/>
      <c r="H8" s="21"/>
    </row>
    <row r="9" spans="1:8" ht="19.5" customHeight="1" x14ac:dyDescent="0.3">
      <c r="A9" s="14">
        <v>6</v>
      </c>
      <c r="B9" s="21"/>
      <c r="C9" s="21"/>
      <c r="D9" s="21"/>
      <c r="E9" s="21"/>
      <c r="F9" s="21"/>
      <c r="G9" s="21"/>
      <c r="H9" s="21"/>
    </row>
    <row r="10" spans="1:8" ht="19.5" customHeight="1" x14ac:dyDescent="0.3">
      <c r="A10" s="14">
        <v>7</v>
      </c>
      <c r="B10" s="21"/>
      <c r="C10" s="21"/>
      <c r="D10" s="21"/>
      <c r="E10" s="21"/>
      <c r="F10" s="21"/>
      <c r="G10" s="21"/>
      <c r="H10" s="21"/>
    </row>
    <row r="11" spans="1:8" ht="19.5" customHeight="1" x14ac:dyDescent="0.3">
      <c r="B11" s="21">
        <f t="array" ref="B11:H11">DaysAndWeeks+DATE(CalendarYear,3,1)-WEEKDAY(DATE(CalendarYear,3,1),(WeekStart="Mon")+1)+8</f>
        <v>43528</v>
      </c>
      <c r="C11" s="21">
        <v>43529</v>
      </c>
      <c r="D11" s="21">
        <v>43530</v>
      </c>
      <c r="E11" s="21">
        <v>43531</v>
      </c>
      <c r="F11" s="21">
        <v>43532</v>
      </c>
      <c r="G11" s="21">
        <v>43533</v>
      </c>
      <c r="H11" s="21">
        <v>43534</v>
      </c>
    </row>
    <row r="12" spans="1:8" ht="19.5" customHeight="1" x14ac:dyDescent="0.3">
      <c r="A12" s="13">
        <v>1</v>
      </c>
      <c r="B12" s="21"/>
      <c r="C12" s="21"/>
      <c r="D12" s="21"/>
      <c r="E12" s="21"/>
      <c r="F12" s="21"/>
      <c r="G12" s="21"/>
      <c r="H12" s="21"/>
    </row>
    <row r="13" spans="1:8" ht="19.5" customHeight="1" x14ac:dyDescent="0.3">
      <c r="A13" s="13">
        <v>2</v>
      </c>
      <c r="B13" s="21"/>
      <c r="C13" s="21"/>
      <c r="D13" s="21"/>
      <c r="E13" s="21"/>
      <c r="F13" s="21"/>
      <c r="G13" s="21"/>
      <c r="H13" s="21"/>
    </row>
    <row r="14" spans="1:8" ht="19.5" customHeight="1" x14ac:dyDescent="0.3">
      <c r="A14" s="13">
        <v>3</v>
      </c>
      <c r="B14" s="21"/>
      <c r="C14" s="21"/>
      <c r="D14" s="21"/>
      <c r="E14" s="21"/>
      <c r="F14" s="21"/>
      <c r="G14" s="21"/>
      <c r="H14" s="21"/>
    </row>
    <row r="15" spans="1:8" ht="19.5" customHeight="1" x14ac:dyDescent="0.3">
      <c r="A15" s="14">
        <v>4</v>
      </c>
      <c r="B15" s="21"/>
      <c r="C15" s="21"/>
      <c r="D15" s="21"/>
      <c r="E15" s="21"/>
      <c r="F15" s="21"/>
      <c r="G15" s="21"/>
      <c r="H15" s="21"/>
    </row>
    <row r="16" spans="1:8" ht="19.5" customHeight="1" x14ac:dyDescent="0.3">
      <c r="A16" s="14">
        <v>5</v>
      </c>
      <c r="B16" s="21"/>
      <c r="C16" s="21"/>
      <c r="D16" s="21"/>
      <c r="E16" s="21"/>
      <c r="F16" s="21"/>
      <c r="G16" s="21"/>
      <c r="H16" s="21"/>
    </row>
    <row r="17" spans="1:8" ht="19.5" customHeight="1" x14ac:dyDescent="0.3">
      <c r="A17" s="14">
        <v>6</v>
      </c>
      <c r="B17" s="21"/>
      <c r="C17" s="21"/>
      <c r="D17" s="21"/>
      <c r="E17" s="21"/>
      <c r="F17" s="21"/>
      <c r="G17" s="21"/>
      <c r="H17" s="21"/>
    </row>
    <row r="18" spans="1:8" ht="19.5" customHeight="1" x14ac:dyDescent="0.3">
      <c r="A18" s="14">
        <v>7</v>
      </c>
      <c r="B18" s="21"/>
      <c r="C18" s="21"/>
      <c r="D18" s="21"/>
      <c r="E18" s="21"/>
      <c r="F18" s="21"/>
      <c r="G18" s="21"/>
      <c r="H18" s="21"/>
    </row>
    <row r="19" spans="1:8" ht="19.5" customHeight="1" x14ac:dyDescent="0.3">
      <c r="B19" s="21">
        <f t="array" ref="B19:H19">DaysAndWeeks+DATE(CalendarYear,3,1)-WEEKDAY(DATE(CalendarYear,3,1),(WeekStart="Mon")+1)+15</f>
        <v>43535</v>
      </c>
      <c r="C19" s="21">
        <v>43536</v>
      </c>
      <c r="D19" s="21">
        <v>43537</v>
      </c>
      <c r="E19" s="21">
        <v>43538</v>
      </c>
      <c r="F19" s="21">
        <v>43539</v>
      </c>
      <c r="G19" s="21">
        <v>43540</v>
      </c>
      <c r="H19" s="21">
        <v>43541</v>
      </c>
    </row>
    <row r="20" spans="1:8" ht="19.5" customHeight="1" x14ac:dyDescent="0.3">
      <c r="A20" s="13">
        <v>1</v>
      </c>
      <c r="B20" s="21"/>
      <c r="C20" s="21"/>
      <c r="D20" s="21"/>
      <c r="E20" s="21"/>
      <c r="F20" s="21"/>
      <c r="G20" s="21"/>
      <c r="H20" s="21"/>
    </row>
    <row r="21" spans="1:8" ht="19.5" customHeight="1" x14ac:dyDescent="0.3">
      <c r="A21" s="13">
        <v>2</v>
      </c>
      <c r="B21" s="21"/>
      <c r="C21" s="21"/>
      <c r="D21" s="21"/>
      <c r="E21" s="21"/>
      <c r="F21" s="21"/>
      <c r="G21" s="21"/>
      <c r="H21" s="21"/>
    </row>
    <row r="22" spans="1:8" ht="19.5" customHeight="1" x14ac:dyDescent="0.3">
      <c r="A22" s="13">
        <v>3</v>
      </c>
      <c r="B22" s="21"/>
      <c r="C22" s="21"/>
      <c r="D22" s="21"/>
      <c r="E22" s="21"/>
      <c r="F22" s="21"/>
      <c r="G22" s="21"/>
      <c r="H22" s="21"/>
    </row>
    <row r="23" spans="1:8" ht="19.5" customHeight="1" x14ac:dyDescent="0.3">
      <c r="A23" s="14">
        <v>4</v>
      </c>
      <c r="B23" s="21"/>
      <c r="C23" s="21"/>
      <c r="D23" s="21"/>
      <c r="E23" s="21"/>
      <c r="F23" s="21"/>
      <c r="G23" s="21"/>
      <c r="H23" s="21"/>
    </row>
    <row r="24" spans="1:8" ht="19.5" customHeight="1" x14ac:dyDescent="0.3">
      <c r="A24" s="14">
        <v>5</v>
      </c>
      <c r="B24" s="21"/>
      <c r="C24" s="21"/>
      <c r="D24" s="21"/>
      <c r="E24" s="21"/>
      <c r="F24" s="21"/>
      <c r="G24" s="21"/>
      <c r="H24" s="21"/>
    </row>
    <row r="25" spans="1:8" ht="19.5" customHeight="1" x14ac:dyDescent="0.3">
      <c r="A25" s="14">
        <v>6</v>
      </c>
      <c r="B25" s="21"/>
      <c r="C25" s="21"/>
      <c r="D25" s="21"/>
      <c r="E25" s="21"/>
      <c r="F25" s="21"/>
      <c r="G25" s="21"/>
      <c r="H25" s="21"/>
    </row>
    <row r="26" spans="1:8" ht="19.5" customHeight="1" x14ac:dyDescent="0.3">
      <c r="A26" s="14">
        <v>7</v>
      </c>
      <c r="B26" s="21"/>
      <c r="C26" s="21"/>
      <c r="D26" s="21"/>
      <c r="E26" s="21"/>
      <c r="F26" s="21"/>
      <c r="G26" s="21"/>
      <c r="H26" s="21"/>
    </row>
    <row r="27" spans="1:8" ht="19.5" customHeight="1" x14ac:dyDescent="0.3">
      <c r="B27" s="21">
        <f t="array" ref="B27:H27">DaysAndWeeks+DATE(CalendarYear,3,1)-WEEKDAY(DATE(CalendarYear,3,1),(WeekStart="Mon")+1)+22</f>
        <v>43542</v>
      </c>
      <c r="C27" s="21">
        <v>43543</v>
      </c>
      <c r="D27" s="21">
        <v>43544</v>
      </c>
      <c r="E27" s="21">
        <v>43545</v>
      </c>
      <c r="F27" s="21">
        <v>43546</v>
      </c>
      <c r="G27" s="21">
        <v>43547</v>
      </c>
      <c r="H27" s="21">
        <v>43548</v>
      </c>
    </row>
    <row r="28" spans="1:8" ht="19.5" customHeight="1" x14ac:dyDescent="0.3">
      <c r="A28" s="13">
        <v>1</v>
      </c>
      <c r="B28" s="21"/>
      <c r="C28" s="21"/>
      <c r="D28" s="21"/>
      <c r="E28" s="21"/>
      <c r="F28" s="21"/>
      <c r="G28" s="21"/>
      <c r="H28" s="21"/>
    </row>
    <row r="29" spans="1:8" ht="19.5" customHeight="1" x14ac:dyDescent="0.3">
      <c r="A29" s="13">
        <v>2</v>
      </c>
      <c r="B29" s="21"/>
      <c r="C29" s="21"/>
      <c r="D29" s="21"/>
      <c r="E29" s="21"/>
      <c r="F29" s="21"/>
      <c r="G29" s="21"/>
      <c r="H29" s="21"/>
    </row>
    <row r="30" spans="1:8" ht="19.5" customHeight="1" x14ac:dyDescent="0.3">
      <c r="A30" s="13">
        <v>3</v>
      </c>
      <c r="B30" s="21"/>
      <c r="C30" s="21"/>
      <c r="D30" s="21"/>
      <c r="E30" s="21"/>
      <c r="F30" s="21"/>
      <c r="G30" s="21"/>
      <c r="H30" s="21"/>
    </row>
    <row r="31" spans="1:8" ht="19.5" customHeight="1" x14ac:dyDescent="0.3">
      <c r="A31" s="14">
        <v>4</v>
      </c>
      <c r="B31" s="21"/>
      <c r="C31" s="21"/>
      <c r="D31" s="21"/>
      <c r="E31" s="21"/>
      <c r="F31" s="21"/>
      <c r="G31" s="21"/>
      <c r="H31" s="21"/>
    </row>
    <row r="32" spans="1:8" ht="19.5" customHeight="1" x14ac:dyDescent="0.3">
      <c r="A32" s="14">
        <v>5</v>
      </c>
      <c r="B32" s="21"/>
      <c r="C32" s="21"/>
      <c r="D32" s="21"/>
      <c r="E32" s="21"/>
      <c r="F32" s="21"/>
      <c r="G32" s="21"/>
      <c r="H32" s="21"/>
    </row>
    <row r="33" spans="1:8" ht="19.5" customHeight="1" x14ac:dyDescent="0.3">
      <c r="A33" s="14">
        <v>6</v>
      </c>
      <c r="B33" s="21"/>
      <c r="C33" s="21"/>
      <c r="D33" s="21"/>
      <c r="E33" s="21"/>
      <c r="F33" s="21"/>
      <c r="G33" s="21"/>
      <c r="H33" s="21"/>
    </row>
    <row r="34" spans="1:8" ht="19.5" customHeight="1" x14ac:dyDescent="0.3">
      <c r="A34" s="14">
        <v>7</v>
      </c>
      <c r="B34" s="21"/>
      <c r="C34" s="21"/>
      <c r="D34" s="21"/>
      <c r="E34" s="21"/>
      <c r="F34" s="21"/>
      <c r="G34" s="21"/>
      <c r="H34" s="21"/>
    </row>
    <row r="35" spans="1:8" ht="19.5" customHeight="1" x14ac:dyDescent="0.3">
      <c r="B35" s="21">
        <f t="array" ref="B35:H35">DaysAndWeeks+DATE(CalendarYear,3,1)-WEEKDAY(DATE(CalendarYear,3,1),(WeekStart="Mon")+1)+29</f>
        <v>43549</v>
      </c>
      <c r="C35" s="21">
        <v>43550</v>
      </c>
      <c r="D35" s="21">
        <v>43551</v>
      </c>
      <c r="E35" s="21">
        <v>43552</v>
      </c>
      <c r="F35" s="21">
        <v>43553</v>
      </c>
      <c r="G35" s="21">
        <v>43554</v>
      </c>
      <c r="H35" s="21">
        <v>43555</v>
      </c>
    </row>
    <row r="36" spans="1:8" ht="19.5" customHeight="1" x14ac:dyDescent="0.3">
      <c r="A36" s="13">
        <v>1</v>
      </c>
      <c r="B36" s="21"/>
      <c r="C36" s="21"/>
      <c r="D36" s="21"/>
      <c r="E36" s="21"/>
      <c r="F36" s="21"/>
      <c r="G36" s="21"/>
      <c r="H36" s="21"/>
    </row>
    <row r="37" spans="1:8" ht="19.5" customHeight="1" x14ac:dyDescent="0.3">
      <c r="A37" s="13">
        <v>2</v>
      </c>
      <c r="B37" s="21"/>
      <c r="C37" s="21"/>
      <c r="D37" s="21"/>
      <c r="E37" s="21"/>
      <c r="F37" s="21"/>
      <c r="G37" s="21"/>
      <c r="H37" s="21"/>
    </row>
    <row r="38" spans="1:8" ht="19.5" customHeight="1" x14ac:dyDescent="0.3">
      <c r="A38" s="13">
        <v>3</v>
      </c>
      <c r="B38" s="21"/>
      <c r="C38" s="21"/>
      <c r="D38" s="21"/>
      <c r="E38" s="21"/>
      <c r="F38" s="21"/>
      <c r="G38" s="21"/>
      <c r="H38" s="21"/>
    </row>
    <row r="39" spans="1:8" ht="19.5" customHeight="1" x14ac:dyDescent="0.3">
      <c r="A39" s="14">
        <v>4</v>
      </c>
      <c r="B39" s="21"/>
      <c r="C39" s="21"/>
      <c r="D39" s="21"/>
      <c r="E39" s="21"/>
      <c r="F39" s="21"/>
      <c r="G39" s="21"/>
      <c r="H39" s="21"/>
    </row>
    <row r="40" spans="1:8" ht="19.5" customHeight="1" x14ac:dyDescent="0.3">
      <c r="A40" s="14">
        <v>5</v>
      </c>
      <c r="B40" s="21"/>
      <c r="C40" s="21"/>
      <c r="D40" s="21"/>
      <c r="E40" s="21"/>
      <c r="F40" s="21"/>
      <c r="G40" s="21"/>
      <c r="H40" s="21"/>
    </row>
    <row r="41" spans="1:8" ht="19.5" customHeight="1" x14ac:dyDescent="0.3">
      <c r="A41" s="14">
        <v>6</v>
      </c>
      <c r="B41" s="21"/>
      <c r="C41" s="21"/>
      <c r="D41" s="21"/>
      <c r="E41" s="21"/>
      <c r="F41" s="21"/>
      <c r="G41" s="21"/>
      <c r="H41" s="21"/>
    </row>
    <row r="42" spans="1:8" ht="19.5" customHeight="1" x14ac:dyDescent="0.3">
      <c r="A42" s="14">
        <v>7</v>
      </c>
      <c r="B42" s="21"/>
      <c r="C42" s="21"/>
      <c r="D42" s="21"/>
      <c r="E42" s="21"/>
      <c r="F42" s="21"/>
      <c r="G42" s="21"/>
      <c r="H42" s="21"/>
    </row>
    <row r="43" spans="1:8" ht="19.5" customHeight="1" x14ac:dyDescent="0.3">
      <c r="B43" s="21">
        <f t="array" ref="B43:C43">DaysAndWeeks+DATE(CalendarYear,3,1)-WEEKDAY(DATE(CalendarYear,3,1),(WeekStart="Mon")+1)+36</f>
        <v>43556</v>
      </c>
      <c r="C43" s="21">
        <v>43557</v>
      </c>
      <c r="D43" s="22"/>
      <c r="E43" s="24"/>
      <c r="F43" s="24"/>
      <c r="G43" s="24"/>
      <c r="H43" s="24"/>
    </row>
    <row r="44" spans="1:8" ht="19.5" customHeight="1" x14ac:dyDescent="0.3">
      <c r="A44" s="13">
        <v>1</v>
      </c>
      <c r="B44" s="21"/>
      <c r="C44" s="21"/>
      <c r="D44" s="21"/>
      <c r="E44" s="21"/>
      <c r="F44" s="21"/>
      <c r="G44" s="21"/>
      <c r="H44" s="21"/>
    </row>
    <row r="45" spans="1:8" ht="19.5" customHeight="1" x14ac:dyDescent="0.3">
      <c r="A45" s="13">
        <v>2</v>
      </c>
      <c r="B45" s="21"/>
      <c r="C45" s="21"/>
      <c r="D45" s="21"/>
      <c r="E45" s="21"/>
      <c r="F45" s="21"/>
      <c r="G45" s="21"/>
      <c r="H45" s="21"/>
    </row>
    <row r="46" spans="1:8" ht="19.5" customHeight="1" x14ac:dyDescent="0.3">
      <c r="A46" s="13">
        <v>3</v>
      </c>
      <c r="B46" s="21"/>
      <c r="C46" s="21"/>
      <c r="D46" s="21"/>
      <c r="E46" s="21"/>
      <c r="F46" s="21"/>
      <c r="G46" s="21"/>
      <c r="H46" s="21"/>
    </row>
    <row r="47" spans="1:8" ht="19.5" customHeight="1" x14ac:dyDescent="0.3">
      <c r="A47" s="14">
        <v>4</v>
      </c>
      <c r="B47" s="21"/>
      <c r="C47" s="21"/>
      <c r="D47" s="21"/>
      <c r="E47" s="21"/>
      <c r="F47" s="21"/>
      <c r="G47" s="21"/>
      <c r="H47" s="21"/>
    </row>
    <row r="48" spans="1:8" ht="19.5" customHeight="1" x14ac:dyDescent="0.3">
      <c r="A48" s="14">
        <v>5</v>
      </c>
      <c r="B48" s="21"/>
      <c r="C48" s="21"/>
      <c r="D48" s="21"/>
      <c r="E48" s="21"/>
      <c r="F48" s="21"/>
      <c r="G48" s="21"/>
      <c r="H48" s="21"/>
    </row>
    <row r="49" spans="1:8" ht="19.5" customHeight="1" x14ac:dyDescent="0.3">
      <c r="A49" s="14">
        <v>6</v>
      </c>
      <c r="B49" s="21"/>
      <c r="C49" s="21"/>
      <c r="D49" s="21"/>
      <c r="E49" s="21"/>
      <c r="F49" s="21"/>
      <c r="G49" s="21"/>
      <c r="H49" s="21"/>
    </row>
    <row r="50" spans="1:8" ht="19.5" customHeight="1" x14ac:dyDescent="0.3">
      <c r="A50" s="14">
        <v>7</v>
      </c>
      <c r="B50" s="21"/>
      <c r="C50" s="21"/>
      <c r="D50" s="21"/>
      <c r="E50" s="21"/>
      <c r="F50" s="21"/>
      <c r="G50" s="21"/>
      <c r="H50" s="21"/>
    </row>
  </sheetData>
  <mergeCells count="1">
    <mergeCell ref="E43:H43"/>
  </mergeCells>
  <conditionalFormatting sqref="B35:H35 B43:C43">
    <cfRule type="expression" dxfId="154" priority="29">
      <formula>AND(DAY(B35)&gt;=1,DAY(B35)&lt;=15)</formula>
    </cfRule>
  </conditionalFormatting>
  <conditionalFormatting sqref="B3:G3">
    <cfRule type="expression" dxfId="153" priority="28">
      <formula>DAY(B3)&gt;8</formula>
    </cfRule>
  </conditionalFormatting>
  <conditionalFormatting sqref="B3 B43 B11 B19 B27 B35">
    <cfRule type="expression" dxfId="152" priority="27">
      <formula>B$2="SUN"</formula>
    </cfRule>
  </conditionalFormatting>
  <conditionalFormatting sqref="G3:H3 G11:H11 G19:H19 G27:H27 G35:H35">
    <cfRule type="expression" dxfId="151" priority="26">
      <formula>G$2="SAT"</formula>
    </cfRule>
  </conditionalFormatting>
  <conditionalFormatting sqref="H3 H11 H19 H27 H35">
    <cfRule type="expression" dxfId="150" priority="25">
      <formula>$H$2="SUN"</formula>
    </cfRule>
  </conditionalFormatting>
  <dataValidations disablePrompts="1" count="4">
    <dataValidation allowBlank="1" showInputMessage="1" showErrorMessage="1" prompt="Calendar day in this row &amp; rows 5, 7, 9, 11 &amp; 13 are updated automatically. If this cell doesn’t contain number 1, then it is a previous month's day. Enter monthly notes in cell F13" sqref="B50"/>
    <dataValidation allowBlank="1" showInputMessage="1" showErrorMessage="1" prompt="Enter Notes in cell to the right" sqref="D43"/>
    <dataValidation allowBlank="1" showInputMessage="1" showErrorMessage="1" prompt="Enter Notes in this cell" sqref="E43:H43"/>
    <dataValidation allowBlank="1" showInputMessage="1" showErrorMessage="1" prompt="March month calendar" sqref="A1"/>
  </dataValidations>
  <printOptions horizontalCentered="1" verticalCentered="1"/>
  <pageMargins left="0.25" right="0.25" top="0.5" bottom="0.5" header="0.3" footer="0.3"/>
  <pageSetup paperSize="9" scale="61" orientation="landscape" r:id="rId1"/>
  <headerFooter differentFirst="1">
    <oddFooter>Page &amp;P of &amp;N</oddFooter>
    <firstHeader>&amp;LSrednja škola Krapina</firstHeader>
    <firstFooter>&amp;LNapomena: _________________________________________________________________________________________________________________________________________________</firstFooter>
  </headerFooter>
  <extLst>
    <ext xmlns:x14="http://schemas.microsoft.com/office/spreadsheetml/2009/9/main" uri="{78C0D931-6437-407d-A8EE-F0AAD7539E65}">
      <x14:conditionalFormattings>
        <x14:conditionalFormatting xmlns:xm="http://schemas.microsoft.com/office/excel/2006/main">
          <x14:cfRule type="expression" priority="24" id="{386572B4-57D6-409E-9C75-37F9B36AC9B0}">
            <xm:f>DAY(siječanj!B32)&gt;8</xm:f>
            <x14:dxf>
              <font>
                <color theme="0" tint="-0.24994659260841701"/>
              </font>
            </x14:dxf>
          </x14:cfRule>
          <xm:sqref>B28:G34</xm:sqref>
        </x14:conditionalFormatting>
        <x14:conditionalFormatting xmlns:xm="http://schemas.microsoft.com/office/excel/2006/main">
          <x14:cfRule type="expression" priority="23" id="{B016392C-9451-4BAE-AE2F-A57B55095296}">
            <xm:f>siječanj!B$2="SUN"</xm:f>
            <x14:dxf>
              <fill>
                <patternFill>
                  <bgColor theme="3" tint="0.79998168889431442"/>
                </patternFill>
              </fill>
            </x14:dxf>
          </x14:cfRule>
          <xm:sqref>B28:B34 B20:B26 B12:B18 B4:B10 B36:B42 B44:B50</xm:sqref>
        </x14:conditionalFormatting>
        <x14:conditionalFormatting xmlns:xm="http://schemas.microsoft.com/office/excel/2006/main">
          <x14:cfRule type="expression" priority="22" id="{3787DE15-EE0F-4B9E-81D2-2A1B73C82004}">
            <xm:f>siječanj!G$2="SAT"</xm:f>
            <x14:dxf>
              <fill>
                <patternFill>
                  <bgColor theme="3" tint="0.79998168889431442"/>
                </patternFill>
              </fill>
            </x14:dxf>
          </x14:cfRule>
          <xm:sqref>G28:H34 G20:H26 G12:H18 G4:H10 G36:H42 G44:H50</xm:sqref>
        </x14:conditionalFormatting>
        <x14:conditionalFormatting xmlns:xm="http://schemas.microsoft.com/office/excel/2006/main">
          <x14:cfRule type="expression" priority="21" id="{BF73CD2F-7A94-4A92-B115-6413DC818C79}">
            <xm:f>siječanj!$H$2="SUN"</xm:f>
            <x14:dxf>
              <fill>
                <patternFill>
                  <bgColor theme="3" tint="0.79998168889431442"/>
                </patternFill>
              </fill>
            </x14:dxf>
          </x14:cfRule>
          <xm:sqref>H4:H10</xm:sqref>
        </x14:conditionalFormatting>
        <x14:conditionalFormatting xmlns:xm="http://schemas.microsoft.com/office/excel/2006/main">
          <x14:cfRule type="expression" priority="17" id="{498962AE-9311-4582-B68B-9A7118AF7F65}">
            <xm:f>siječanj!$H$2="SUN"</xm:f>
            <x14:dxf>
              <fill>
                <patternFill>
                  <bgColor theme="3" tint="0.79998168889431442"/>
                </patternFill>
              </fill>
            </x14:dxf>
          </x14:cfRule>
          <xm:sqref>H12:H18</xm:sqref>
        </x14:conditionalFormatting>
        <x14:conditionalFormatting xmlns:xm="http://schemas.microsoft.com/office/excel/2006/main">
          <x14:cfRule type="expression" priority="13" id="{6E1BB617-81FD-437C-B44B-4B671634C373}">
            <xm:f>siječanj!$H$2="SUN"</xm:f>
            <x14:dxf>
              <fill>
                <patternFill>
                  <bgColor theme="3" tint="0.79998168889431442"/>
                </patternFill>
              </fill>
            </x14:dxf>
          </x14:cfRule>
          <xm:sqref>H20:H26</xm:sqref>
        </x14:conditionalFormatting>
        <x14:conditionalFormatting xmlns:xm="http://schemas.microsoft.com/office/excel/2006/main">
          <x14:cfRule type="expression" priority="9" id="{C0B13EBF-EA74-40DF-B974-784A9E856C61}">
            <xm:f>siječanj!$H$2="SUN"</xm:f>
            <x14:dxf>
              <fill>
                <patternFill>
                  <bgColor theme="3" tint="0.79998168889431442"/>
                </patternFill>
              </fill>
            </x14:dxf>
          </x14:cfRule>
          <xm:sqref>H28:H34</xm:sqref>
        </x14:conditionalFormatting>
        <x14:conditionalFormatting xmlns:xm="http://schemas.microsoft.com/office/excel/2006/main">
          <x14:cfRule type="expression" priority="8" id="{FD94EBEE-03F9-49BA-9D93-CA874A0715FD}">
            <xm:f>DAY(siječanj!B42)&gt;8</xm:f>
            <x14:dxf>
              <font>
                <color theme="0" tint="-0.24994659260841701"/>
              </font>
            </x14:dxf>
          </x14:cfRule>
          <xm:sqref>B36:G42</xm:sqref>
        </x14:conditionalFormatting>
        <x14:conditionalFormatting xmlns:xm="http://schemas.microsoft.com/office/excel/2006/main">
          <x14:cfRule type="expression" priority="5" id="{9B66D37E-712B-4A46-AABC-EE227D2FFF63}">
            <xm:f>siječanj!$H$2="SUN"</xm:f>
            <x14:dxf>
              <fill>
                <patternFill>
                  <bgColor theme="3" tint="0.79998168889431442"/>
                </patternFill>
              </fill>
            </x14:dxf>
          </x14:cfRule>
          <xm:sqref>H36:H42</xm:sqref>
        </x14:conditionalFormatting>
        <x14:conditionalFormatting xmlns:xm="http://schemas.microsoft.com/office/excel/2006/main">
          <x14:cfRule type="expression" priority="78" id="{386572B4-57D6-409E-9C75-37F9B36AC9B0}">
            <xm:f>DAY(siječanj!B5)&gt;8</xm:f>
            <x14:dxf>
              <font>
                <color theme="0" tint="-0.24994659260841701"/>
              </font>
            </x14:dxf>
          </x14:cfRule>
          <xm:sqref>B4:G10</xm:sqref>
        </x14:conditionalFormatting>
        <x14:conditionalFormatting xmlns:xm="http://schemas.microsoft.com/office/excel/2006/main">
          <x14:cfRule type="expression" priority="97" id="{386572B4-57D6-409E-9C75-37F9B36AC9B0}">
            <xm:f>DAY(siječanj!B14)&gt;8</xm:f>
            <x14:dxf>
              <font>
                <color theme="0" tint="-0.24994659260841701"/>
              </font>
            </x14:dxf>
          </x14:cfRule>
          <xm:sqref>B12:G18</xm:sqref>
        </x14:conditionalFormatting>
        <x14:conditionalFormatting xmlns:xm="http://schemas.microsoft.com/office/excel/2006/main">
          <x14:cfRule type="expression" priority="116" id="{386572B4-57D6-409E-9C75-37F9B36AC9B0}">
            <xm:f>DAY(siječanj!B23)&gt;8</xm:f>
            <x14:dxf>
              <font>
                <color theme="0" tint="-0.24994659260841701"/>
              </font>
            </x14:dxf>
          </x14:cfRule>
          <xm:sqref>B20:G26</xm:sqref>
        </x14:conditionalFormatting>
        <x14:conditionalFormatting xmlns:xm="http://schemas.microsoft.com/office/excel/2006/main">
          <x14:cfRule type="expression" priority="2" id="{CA61CF7C-53BE-486B-9D01-598E563E97B1}">
            <xm:f>DAY(siječanj!B51)&gt;8</xm:f>
            <x14:dxf>
              <font>
                <color theme="0" tint="-0.24994659260841701"/>
              </font>
            </x14:dxf>
          </x14:cfRule>
          <xm:sqref>B44:G50</xm:sqref>
        </x14:conditionalFormatting>
        <x14:conditionalFormatting xmlns:xm="http://schemas.microsoft.com/office/excel/2006/main">
          <x14:cfRule type="expression" priority="1" id="{C118FFDE-7CF5-449D-B439-BC774F326DAC}">
            <xm:f>siječanj!$H$2="SUN"</xm:f>
            <x14:dxf>
              <fill>
                <patternFill>
                  <bgColor theme="3" tint="0.79998168889431442"/>
                </patternFill>
              </fill>
            </x14:dxf>
          </x14:cfRule>
          <xm:sqref>H44:H50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H45"/>
  <sheetViews>
    <sheetView showGridLines="0" zoomScaleNormal="100" workbookViewId="0">
      <selection activeCell="D9" sqref="D9"/>
    </sheetView>
  </sheetViews>
  <sheetFormatPr defaultColWidth="9.875" defaultRowHeight="16.5" x14ac:dyDescent="0.3"/>
  <cols>
    <col min="1" max="1" width="6.375" style="4" customWidth="1"/>
    <col min="2" max="6" width="25.625" style="4" customWidth="1"/>
    <col min="7" max="8" width="18.375" style="4" customWidth="1"/>
    <col min="9" max="9" width="2.625" style="4" customWidth="1"/>
    <col min="10" max="10" width="8.75" style="4" customWidth="1"/>
    <col min="11" max="16384" width="9.875" style="4"/>
  </cols>
  <sheetData>
    <row r="1" spans="1:8" ht="20.100000000000001" customHeight="1" x14ac:dyDescent="0.3">
      <c r="B1" s="23" t="s">
        <v>13</v>
      </c>
      <c r="C1" s="23">
        <f>CalendarYear</f>
        <v>2019</v>
      </c>
    </row>
    <row r="2" spans="1:8" ht="30" customHeight="1" x14ac:dyDescent="0.3">
      <c r="B2" s="16" t="str">
        <f t="shared" ref="B2:H2" si="0">UPPER(TEXT(B3,"ddd"))</f>
        <v>PON</v>
      </c>
      <c r="C2" s="16" t="str">
        <f t="shared" si="0"/>
        <v>UTO</v>
      </c>
      <c r="D2" s="16" t="str">
        <f t="shared" si="0"/>
        <v>SRI</v>
      </c>
      <c r="E2" s="16" t="str">
        <f t="shared" si="0"/>
        <v>ČET</v>
      </c>
      <c r="F2" s="16" t="str">
        <f t="shared" si="0"/>
        <v>PET</v>
      </c>
      <c r="G2" s="16" t="str">
        <f t="shared" si="0"/>
        <v>SUB</v>
      </c>
      <c r="H2" s="16" t="str">
        <f t="shared" si="0"/>
        <v>NED</v>
      </c>
    </row>
    <row r="3" spans="1:8" ht="19.5" customHeight="1" x14ac:dyDescent="0.3">
      <c r="B3" s="9">
        <f t="array" ref="B3:H3">DaysAndWeeks+DATE(CalendarYear,4,1)-WEEKDAY(DATE(CalendarYear,4,1),(WeekStart="Mon")+1)+1</f>
        <v>43556</v>
      </c>
      <c r="C3" s="9">
        <v>43557</v>
      </c>
      <c r="D3" s="9">
        <v>43558</v>
      </c>
      <c r="E3" s="9">
        <v>43559</v>
      </c>
      <c r="F3" s="9">
        <v>43560</v>
      </c>
      <c r="G3" s="9">
        <v>43561</v>
      </c>
      <c r="H3" s="9">
        <v>43562</v>
      </c>
    </row>
    <row r="4" spans="1:8" ht="19.5" customHeight="1" x14ac:dyDescent="0.3">
      <c r="A4" s="13">
        <v>1</v>
      </c>
      <c r="B4" s="9"/>
      <c r="C4" s="9"/>
      <c r="D4" s="9"/>
      <c r="E4" s="9"/>
      <c r="F4" s="9"/>
      <c r="G4" s="9"/>
      <c r="H4" s="9"/>
    </row>
    <row r="5" spans="1:8" ht="19.5" customHeight="1" x14ac:dyDescent="0.3">
      <c r="A5" s="13">
        <v>2</v>
      </c>
      <c r="B5" s="9"/>
      <c r="C5" s="9"/>
      <c r="D5" s="9"/>
      <c r="E5" s="9"/>
      <c r="F5" s="9"/>
      <c r="G5" s="9"/>
      <c r="H5" s="9"/>
    </row>
    <row r="6" spans="1:8" ht="19.5" customHeight="1" x14ac:dyDescent="0.3">
      <c r="A6" s="13">
        <v>3</v>
      </c>
      <c r="B6" s="9"/>
      <c r="C6" s="9"/>
      <c r="D6" s="9"/>
      <c r="E6" s="9"/>
      <c r="F6" s="9"/>
      <c r="G6" s="9"/>
      <c r="H6" s="9"/>
    </row>
    <row r="7" spans="1:8" ht="19.5" customHeight="1" x14ac:dyDescent="0.3">
      <c r="A7" s="14">
        <v>4</v>
      </c>
      <c r="B7" s="9"/>
      <c r="C7" s="9"/>
      <c r="D7" s="9"/>
      <c r="E7" s="9"/>
      <c r="F7" s="9"/>
      <c r="G7" s="9"/>
      <c r="H7" s="9"/>
    </row>
    <row r="8" spans="1:8" ht="19.5" customHeight="1" x14ac:dyDescent="0.3">
      <c r="A8" s="14">
        <v>5</v>
      </c>
      <c r="B8" s="9"/>
      <c r="C8" s="9"/>
      <c r="D8" s="9"/>
      <c r="E8" s="9"/>
      <c r="F8" s="9"/>
      <c r="G8" s="9"/>
      <c r="H8" s="9"/>
    </row>
    <row r="9" spans="1:8" ht="19.5" customHeight="1" x14ac:dyDescent="0.3">
      <c r="A9" s="14">
        <v>6</v>
      </c>
      <c r="B9" s="9"/>
      <c r="C9" s="9"/>
      <c r="D9" s="9"/>
      <c r="E9" s="9"/>
      <c r="F9" s="9"/>
      <c r="G9" s="9"/>
      <c r="H9" s="9"/>
    </row>
    <row r="10" spans="1:8" ht="19.5" customHeight="1" x14ac:dyDescent="0.3">
      <c r="A10" s="14">
        <v>7</v>
      </c>
      <c r="B10" s="9"/>
      <c r="C10" s="9"/>
      <c r="D10" s="9"/>
      <c r="E10" s="9"/>
      <c r="F10" s="9"/>
      <c r="G10" s="9"/>
      <c r="H10" s="9"/>
    </row>
    <row r="11" spans="1:8" ht="19.5" customHeight="1" x14ac:dyDescent="0.3">
      <c r="B11" s="9">
        <f t="array" ref="B11:H11">DaysAndWeeks+DATE(CalendarYear,4,1)-WEEKDAY(DATE(CalendarYear,4,1),(WeekStart="Mon")+1)+8</f>
        <v>43563</v>
      </c>
      <c r="C11" s="9">
        <v>43564</v>
      </c>
      <c r="D11" s="9">
        <v>43565</v>
      </c>
      <c r="E11" s="9">
        <v>43566</v>
      </c>
      <c r="F11" s="9">
        <v>43567</v>
      </c>
      <c r="G11" s="9">
        <v>43568</v>
      </c>
      <c r="H11" s="9">
        <v>43569</v>
      </c>
    </row>
    <row r="12" spans="1:8" ht="19.5" customHeight="1" x14ac:dyDescent="0.3">
      <c r="A12" s="13">
        <v>1</v>
      </c>
      <c r="B12" s="9"/>
      <c r="C12" s="9"/>
      <c r="D12" s="9"/>
      <c r="E12" s="9"/>
      <c r="F12" s="9"/>
      <c r="G12" s="9"/>
      <c r="H12" s="9"/>
    </row>
    <row r="13" spans="1:8" ht="19.5" customHeight="1" x14ac:dyDescent="0.3">
      <c r="A13" s="13">
        <v>2</v>
      </c>
      <c r="B13" s="9"/>
      <c r="C13" s="9"/>
      <c r="D13" s="9"/>
      <c r="E13" s="9"/>
      <c r="F13" s="9"/>
      <c r="G13" s="9"/>
      <c r="H13" s="9"/>
    </row>
    <row r="14" spans="1:8" ht="19.5" customHeight="1" x14ac:dyDescent="0.3">
      <c r="A14" s="13">
        <v>3</v>
      </c>
      <c r="B14" s="9"/>
      <c r="C14" s="9"/>
      <c r="D14" s="9"/>
      <c r="E14" s="9"/>
      <c r="F14" s="9"/>
      <c r="G14" s="9"/>
      <c r="H14" s="9"/>
    </row>
    <row r="15" spans="1:8" ht="19.5" customHeight="1" x14ac:dyDescent="0.3">
      <c r="A15" s="14">
        <v>4</v>
      </c>
      <c r="B15" s="9"/>
      <c r="C15" s="9"/>
      <c r="D15" s="9"/>
      <c r="E15" s="9"/>
      <c r="F15" s="9"/>
      <c r="G15" s="9"/>
      <c r="H15" s="9"/>
    </row>
    <row r="16" spans="1:8" ht="19.5" customHeight="1" x14ac:dyDescent="0.3">
      <c r="A16" s="14">
        <v>5</v>
      </c>
      <c r="B16" s="9"/>
      <c r="C16" s="9"/>
      <c r="D16" s="9"/>
      <c r="E16" s="9"/>
      <c r="F16" s="9"/>
      <c r="G16" s="9"/>
      <c r="H16" s="9"/>
    </row>
    <row r="17" spans="1:8" ht="19.5" customHeight="1" x14ac:dyDescent="0.3">
      <c r="A17" s="14">
        <v>6</v>
      </c>
      <c r="B17" s="9"/>
      <c r="C17" s="9"/>
      <c r="D17" s="9"/>
      <c r="E17" s="9"/>
      <c r="F17" s="9"/>
      <c r="G17" s="9"/>
      <c r="H17" s="9"/>
    </row>
    <row r="18" spans="1:8" ht="19.5" customHeight="1" x14ac:dyDescent="0.3">
      <c r="A18" s="14">
        <v>7</v>
      </c>
      <c r="B18" s="9"/>
      <c r="C18" s="9"/>
      <c r="D18" s="9"/>
      <c r="E18" s="9"/>
      <c r="F18" s="9"/>
      <c r="G18" s="9"/>
      <c r="H18" s="9"/>
    </row>
    <row r="19" spans="1:8" ht="19.5" customHeight="1" x14ac:dyDescent="0.3">
      <c r="B19" s="9">
        <f t="array" ref="B19:H19">DaysAndWeeks+DATE(CalendarYear,4,1)-WEEKDAY(DATE(CalendarYear,4,1),(WeekStart="Mon")+1)+15</f>
        <v>43570</v>
      </c>
      <c r="C19" s="9">
        <v>43571</v>
      </c>
      <c r="D19" s="9">
        <v>43572</v>
      </c>
      <c r="E19" s="9">
        <v>43573</v>
      </c>
      <c r="F19" s="9">
        <v>43574</v>
      </c>
      <c r="G19" s="9">
        <v>43575</v>
      </c>
      <c r="H19" s="9">
        <v>43576</v>
      </c>
    </row>
    <row r="20" spans="1:8" ht="19.5" customHeight="1" x14ac:dyDescent="0.3">
      <c r="A20" s="13">
        <v>1</v>
      </c>
      <c r="B20" s="9"/>
      <c r="C20" s="9"/>
      <c r="D20" s="9"/>
      <c r="E20" s="9"/>
      <c r="F20" s="9"/>
      <c r="G20" s="9"/>
      <c r="H20" s="9"/>
    </row>
    <row r="21" spans="1:8" ht="19.5" customHeight="1" x14ac:dyDescent="0.3">
      <c r="A21" s="13">
        <v>2</v>
      </c>
      <c r="B21" s="9"/>
      <c r="C21" s="9"/>
      <c r="D21" s="9"/>
      <c r="E21" s="9"/>
      <c r="F21" s="9"/>
      <c r="G21" s="9"/>
      <c r="H21" s="9"/>
    </row>
    <row r="22" spans="1:8" ht="19.5" customHeight="1" x14ac:dyDescent="0.3">
      <c r="A22" s="13">
        <v>3</v>
      </c>
      <c r="B22" s="9"/>
      <c r="C22" s="9"/>
      <c r="D22" s="9"/>
      <c r="E22" s="9"/>
      <c r="F22" s="9"/>
      <c r="G22" s="9"/>
      <c r="H22" s="9"/>
    </row>
    <row r="23" spans="1:8" ht="19.5" customHeight="1" x14ac:dyDescent="0.3">
      <c r="A23" s="14">
        <v>4</v>
      </c>
      <c r="B23" s="9"/>
      <c r="C23" s="9"/>
      <c r="D23" s="9"/>
      <c r="E23" s="9"/>
      <c r="F23" s="9"/>
      <c r="G23" s="9"/>
      <c r="H23" s="9"/>
    </row>
    <row r="24" spans="1:8" ht="19.5" customHeight="1" x14ac:dyDescent="0.3">
      <c r="A24" s="14">
        <v>5</v>
      </c>
      <c r="B24" s="9"/>
      <c r="C24" s="9"/>
      <c r="D24" s="9"/>
      <c r="E24" s="9"/>
      <c r="F24" s="9"/>
      <c r="G24" s="9"/>
      <c r="H24" s="9"/>
    </row>
    <row r="25" spans="1:8" ht="19.5" customHeight="1" x14ac:dyDescent="0.3">
      <c r="A25" s="14">
        <v>6</v>
      </c>
      <c r="B25" s="9"/>
      <c r="C25" s="9"/>
      <c r="D25" s="9"/>
      <c r="E25" s="9"/>
      <c r="F25" s="9"/>
      <c r="G25" s="9"/>
      <c r="H25" s="9"/>
    </row>
    <row r="26" spans="1:8" ht="19.5" customHeight="1" x14ac:dyDescent="0.3">
      <c r="A26" s="14">
        <v>7</v>
      </c>
      <c r="B26" s="9"/>
      <c r="C26" s="9"/>
      <c r="D26" s="9"/>
      <c r="E26" s="9"/>
      <c r="F26" s="9"/>
      <c r="G26" s="9"/>
      <c r="H26" s="9"/>
    </row>
    <row r="27" spans="1:8" ht="19.5" customHeight="1" x14ac:dyDescent="0.3">
      <c r="B27" s="9">
        <f t="array" ref="B27:H27">DaysAndWeeks+DATE(CalendarYear,4,1)-WEEKDAY(DATE(CalendarYear,4,1),(WeekStart="Mon")+1)+22</f>
        <v>43577</v>
      </c>
      <c r="C27" s="9">
        <v>43578</v>
      </c>
      <c r="D27" s="9">
        <v>43579</v>
      </c>
      <c r="E27" s="9">
        <v>43580</v>
      </c>
      <c r="F27" s="9">
        <v>43581</v>
      </c>
      <c r="G27" s="9">
        <v>43582</v>
      </c>
      <c r="H27" s="9">
        <v>43583</v>
      </c>
    </row>
    <row r="28" spans="1:8" ht="19.5" customHeight="1" x14ac:dyDescent="0.3">
      <c r="A28" s="13">
        <v>1</v>
      </c>
      <c r="B28" s="9"/>
      <c r="C28" s="9"/>
      <c r="D28" s="9"/>
      <c r="E28" s="9"/>
      <c r="F28" s="9"/>
      <c r="G28" s="9"/>
      <c r="H28" s="9"/>
    </row>
    <row r="29" spans="1:8" ht="19.5" customHeight="1" x14ac:dyDescent="0.3">
      <c r="A29" s="13">
        <v>2</v>
      </c>
      <c r="B29" s="9"/>
      <c r="C29" s="9"/>
      <c r="D29" s="9"/>
      <c r="E29" s="9"/>
      <c r="F29" s="9"/>
      <c r="G29" s="9"/>
      <c r="H29" s="9"/>
    </row>
    <row r="30" spans="1:8" ht="19.5" customHeight="1" x14ac:dyDescent="0.3">
      <c r="A30" s="13">
        <v>3</v>
      </c>
      <c r="B30" s="9"/>
      <c r="C30" s="9"/>
      <c r="D30" s="9"/>
      <c r="E30" s="9"/>
      <c r="F30" s="9"/>
      <c r="G30" s="9"/>
      <c r="H30" s="9"/>
    </row>
    <row r="31" spans="1:8" ht="19.5" customHeight="1" x14ac:dyDescent="0.3">
      <c r="A31" s="14">
        <v>4</v>
      </c>
      <c r="B31" s="9"/>
      <c r="C31" s="9"/>
      <c r="D31" s="9"/>
      <c r="E31" s="9"/>
      <c r="F31" s="9"/>
      <c r="G31" s="9"/>
      <c r="H31" s="9"/>
    </row>
    <row r="32" spans="1:8" ht="19.5" customHeight="1" x14ac:dyDescent="0.3">
      <c r="A32" s="14">
        <v>5</v>
      </c>
      <c r="B32" s="9"/>
      <c r="C32" s="9"/>
      <c r="D32" s="9"/>
      <c r="E32" s="9"/>
      <c r="F32" s="9"/>
      <c r="G32" s="9"/>
      <c r="H32" s="9"/>
    </row>
    <row r="33" spans="1:8" ht="19.5" customHeight="1" x14ac:dyDescent="0.3">
      <c r="A33" s="14">
        <v>6</v>
      </c>
      <c r="B33" s="9"/>
      <c r="C33" s="9"/>
      <c r="D33" s="9"/>
      <c r="E33" s="9"/>
      <c r="F33" s="9"/>
      <c r="G33" s="9"/>
      <c r="H33" s="9"/>
    </row>
    <row r="34" spans="1:8" ht="19.5" customHeight="1" x14ac:dyDescent="0.3">
      <c r="A34" s="14">
        <v>7</v>
      </c>
      <c r="B34" s="9"/>
      <c r="C34" s="9"/>
      <c r="D34" s="9"/>
      <c r="E34" s="9"/>
      <c r="F34" s="9"/>
      <c r="G34" s="9"/>
      <c r="H34" s="9"/>
    </row>
    <row r="35" spans="1:8" ht="19.5" customHeight="1" x14ac:dyDescent="0.3">
      <c r="B35" s="9">
        <f t="array" ref="B35:H35">DaysAndWeeks+DATE(CalendarYear,4,1)-WEEKDAY(DATE(CalendarYear,4,1),(WeekStart="Mon")+1)+29</f>
        <v>43584</v>
      </c>
      <c r="C35" s="9">
        <v>43585</v>
      </c>
      <c r="D35" s="9">
        <v>43586</v>
      </c>
      <c r="E35" s="9">
        <v>43587</v>
      </c>
      <c r="F35" s="9">
        <v>43588</v>
      </c>
      <c r="G35" s="9">
        <v>43589</v>
      </c>
      <c r="H35" s="9">
        <v>43590</v>
      </c>
    </row>
    <row r="36" spans="1:8" ht="19.5" customHeight="1" x14ac:dyDescent="0.3">
      <c r="A36" s="13">
        <v>1</v>
      </c>
      <c r="B36" s="9"/>
      <c r="C36" s="9"/>
      <c r="D36" s="9"/>
      <c r="E36" s="9"/>
      <c r="F36" s="9"/>
      <c r="G36" s="9"/>
      <c r="H36" s="9"/>
    </row>
    <row r="37" spans="1:8" ht="19.5" customHeight="1" x14ac:dyDescent="0.3">
      <c r="A37" s="13">
        <v>2</v>
      </c>
      <c r="B37" s="9"/>
      <c r="C37" s="9"/>
      <c r="D37" s="9"/>
      <c r="E37" s="9"/>
      <c r="F37" s="9"/>
      <c r="G37" s="9"/>
      <c r="H37" s="9"/>
    </row>
    <row r="38" spans="1:8" ht="19.5" customHeight="1" x14ac:dyDescent="0.3">
      <c r="A38" s="13">
        <v>3</v>
      </c>
      <c r="B38" s="9"/>
      <c r="C38" s="9"/>
      <c r="D38" s="9"/>
      <c r="E38" s="9"/>
      <c r="F38" s="9"/>
      <c r="G38" s="9"/>
      <c r="H38" s="9"/>
    </row>
    <row r="39" spans="1:8" ht="19.5" customHeight="1" x14ac:dyDescent="0.3">
      <c r="A39" s="14">
        <v>4</v>
      </c>
      <c r="B39" s="9"/>
      <c r="C39" s="9"/>
      <c r="D39" s="9"/>
      <c r="E39" s="9"/>
      <c r="F39" s="9"/>
      <c r="G39" s="9"/>
      <c r="H39" s="9"/>
    </row>
    <row r="40" spans="1:8" ht="19.5" customHeight="1" x14ac:dyDescent="0.3">
      <c r="A40" s="14">
        <v>5</v>
      </c>
      <c r="B40" s="9"/>
      <c r="C40" s="9"/>
      <c r="D40" s="9"/>
      <c r="E40" s="9"/>
      <c r="F40" s="9"/>
      <c r="G40" s="9"/>
      <c r="H40" s="9"/>
    </row>
    <row r="41" spans="1:8" ht="19.5" customHeight="1" x14ac:dyDescent="0.3">
      <c r="A41" s="14">
        <v>6</v>
      </c>
      <c r="B41" s="9"/>
      <c r="C41" s="9"/>
      <c r="D41" s="9"/>
      <c r="E41" s="9"/>
      <c r="F41" s="9"/>
      <c r="G41" s="9"/>
      <c r="H41" s="9"/>
    </row>
    <row r="42" spans="1:8" ht="19.5" customHeight="1" x14ac:dyDescent="0.3">
      <c r="A42" s="14">
        <v>7</v>
      </c>
      <c r="B42" s="9"/>
      <c r="C42" s="9"/>
      <c r="D42" s="9"/>
      <c r="E42" s="9"/>
      <c r="F42" s="9"/>
      <c r="G42" s="9"/>
      <c r="H42" s="9"/>
    </row>
    <row r="43" spans="1:8" ht="16.5" customHeight="1" x14ac:dyDescent="0.3"/>
    <row r="44" spans="1:8" ht="16.5" customHeight="1" x14ac:dyDescent="0.3"/>
    <row r="45" spans="1:8" ht="16.5" customHeight="1" x14ac:dyDescent="0.3"/>
  </sheetData>
  <conditionalFormatting sqref="B35:H35">
    <cfRule type="expression" dxfId="135" priority="25">
      <formula>AND(DAY(B35)&gt;=1,DAY(B35)&lt;=15)</formula>
    </cfRule>
  </conditionalFormatting>
  <conditionalFormatting sqref="B3:G3">
    <cfRule type="expression" dxfId="134" priority="24">
      <formula>DAY(B3)&gt;8</formula>
    </cfRule>
  </conditionalFormatting>
  <conditionalFormatting sqref="B3 B35 B27 B19 B11">
    <cfRule type="expression" dxfId="133" priority="23">
      <formula>B$2="SUN"</formula>
    </cfRule>
  </conditionalFormatting>
  <conditionalFormatting sqref="G3:H3 G35:H35 G27:H27 G19:H19 G11:H11">
    <cfRule type="expression" dxfId="132" priority="22">
      <formula>G$2="SAT"</formula>
    </cfRule>
  </conditionalFormatting>
  <conditionalFormatting sqref="H3 H35 H27 H19 H11">
    <cfRule type="expression" dxfId="131" priority="21">
      <formula>$H$2="SUN"</formula>
    </cfRule>
  </conditionalFormatting>
  <dataValidations disablePrompts="1" count="1">
    <dataValidation allowBlank="1" showInputMessage="1" showErrorMessage="1" prompt="April month calendar" sqref="A1"/>
  </dataValidations>
  <printOptions horizontalCentered="1" verticalCentered="1"/>
  <pageMargins left="0.25" right="0.25" top="0.5" bottom="0.5" header="0.3" footer="0.3"/>
  <pageSetup paperSize="9" scale="73" orientation="landscape" r:id="rId1"/>
  <headerFooter differentFirst="1">
    <oddFooter>Page &amp;P of &amp;N</oddFooter>
    <firstHeader>&amp;LSrednja škola Krapina</firstHeader>
    <firstFooter>&amp;LNapomena: _________________________________________________________________________________________________________________________________________________</firstFooter>
  </headerFooter>
  <extLst>
    <ext xmlns:x14="http://schemas.microsoft.com/office/spreadsheetml/2009/9/main" uri="{78C0D931-6437-407d-A8EE-F0AAD7539E65}">
      <x14:conditionalFormattings>
        <x14:conditionalFormatting xmlns:xm="http://schemas.microsoft.com/office/excel/2006/main">
          <x14:cfRule type="expression" priority="19" id="{4E2C23BE-EA1B-4E11-9EEA-DBB5AA8D532C}">
            <xm:f>siječanj!B$2="SUN"</xm:f>
            <x14:dxf>
              <fill>
                <patternFill>
                  <bgColor theme="3" tint="0.79998168889431442"/>
                </patternFill>
              </fill>
            </x14:dxf>
          </x14:cfRule>
          <xm:sqref>B36:B42 B28:B34 B20:B26 B12:B18 B4:B10</xm:sqref>
        </x14:conditionalFormatting>
        <x14:conditionalFormatting xmlns:xm="http://schemas.microsoft.com/office/excel/2006/main">
          <x14:cfRule type="expression" priority="18" id="{E615B728-5904-45BE-A7F4-2EDD8C7B8B0B}">
            <xm:f>siječanj!G$2="SAT"</xm:f>
            <x14:dxf>
              <fill>
                <patternFill>
                  <bgColor theme="3" tint="0.79998168889431442"/>
                </patternFill>
              </fill>
            </x14:dxf>
          </x14:cfRule>
          <xm:sqref>G36:H42 G28:H34 G20:H26 G12:H18 G4:H10</xm:sqref>
        </x14:conditionalFormatting>
        <x14:conditionalFormatting xmlns:xm="http://schemas.microsoft.com/office/excel/2006/main">
          <x14:cfRule type="expression" priority="17" id="{92F6D54A-891E-4157-A850-55656E0A5EC0}">
            <xm:f>siječanj!$H$2="SUN"</xm:f>
            <x14:dxf>
              <fill>
                <patternFill>
                  <bgColor theme="3" tint="0.79998168889431442"/>
                </patternFill>
              </fill>
            </x14:dxf>
          </x14:cfRule>
          <xm:sqref>H4:H10</xm:sqref>
        </x14:conditionalFormatting>
        <x14:conditionalFormatting xmlns:xm="http://schemas.microsoft.com/office/excel/2006/main">
          <x14:cfRule type="expression" priority="20" id="{F5AA0045-184E-4A5F-840D-A0E986F6145E}">
            <xm:f>DAY(siječanj!B41)&gt;8</xm:f>
            <x14:dxf>
              <font>
                <color theme="0" tint="-0.24994659260841701"/>
              </font>
            </x14:dxf>
          </x14:cfRule>
          <xm:sqref>B36:G42</xm:sqref>
        </x14:conditionalFormatting>
        <x14:conditionalFormatting xmlns:xm="http://schemas.microsoft.com/office/excel/2006/main">
          <x14:cfRule type="expression" priority="13" id="{6414C60B-FA5F-43FB-A4B2-081EFF1AE586}">
            <xm:f>siječanj!$H$2="SUN"</xm:f>
            <x14:dxf>
              <fill>
                <patternFill>
                  <bgColor theme="3" tint="0.79998168889431442"/>
                </patternFill>
              </fill>
            </x14:dxf>
          </x14:cfRule>
          <xm:sqref>H12:H18</xm:sqref>
        </x14:conditionalFormatting>
        <x14:conditionalFormatting xmlns:xm="http://schemas.microsoft.com/office/excel/2006/main">
          <x14:cfRule type="expression" priority="9" id="{3DB22B66-520D-456E-8BB4-AE738EFF1E66}">
            <xm:f>siječanj!$H$2="SUN"</xm:f>
            <x14:dxf>
              <fill>
                <patternFill>
                  <bgColor theme="3" tint="0.79998168889431442"/>
                </patternFill>
              </fill>
            </x14:dxf>
          </x14:cfRule>
          <xm:sqref>H20:H26</xm:sqref>
        </x14:conditionalFormatting>
        <x14:conditionalFormatting xmlns:xm="http://schemas.microsoft.com/office/excel/2006/main">
          <x14:cfRule type="expression" priority="5" id="{0478C692-C1BE-41E7-9444-91084CE2C8FF}">
            <xm:f>siječanj!$H$2="SUN"</xm:f>
            <x14:dxf>
              <fill>
                <patternFill>
                  <bgColor theme="3" tint="0.79998168889431442"/>
                </patternFill>
              </fill>
            </x14:dxf>
          </x14:cfRule>
          <xm:sqref>H28:H34</xm:sqref>
        </x14:conditionalFormatting>
        <x14:conditionalFormatting xmlns:xm="http://schemas.microsoft.com/office/excel/2006/main">
          <x14:cfRule type="expression" priority="1" id="{288CD283-7650-469E-BF27-A2BC881DB1E9}">
            <xm:f>siječanj!$H$2="SUN"</xm:f>
            <x14:dxf>
              <fill>
                <patternFill>
                  <bgColor theme="3" tint="0.79998168889431442"/>
                </patternFill>
              </fill>
            </x14:dxf>
          </x14:cfRule>
          <xm:sqref>H36:H42</xm:sqref>
        </x14:conditionalFormatting>
        <x14:conditionalFormatting xmlns:xm="http://schemas.microsoft.com/office/excel/2006/main">
          <x14:cfRule type="expression" priority="154" id="{F5AA0045-184E-4A5F-840D-A0E986F6145E}">
            <xm:f>DAY(siječanj!B32)&gt;8</xm:f>
            <x14:dxf>
              <font>
                <color theme="0" tint="-0.24994659260841701"/>
              </font>
            </x14:dxf>
          </x14:cfRule>
          <xm:sqref>B28:G34</xm:sqref>
        </x14:conditionalFormatting>
        <x14:conditionalFormatting xmlns:xm="http://schemas.microsoft.com/office/excel/2006/main">
          <x14:cfRule type="expression" priority="194" id="{F5AA0045-184E-4A5F-840D-A0E986F6145E}">
            <xm:f>DAY(siječanj!B23)&gt;8</xm:f>
            <x14:dxf>
              <font>
                <color theme="0" tint="-0.24994659260841701"/>
              </font>
            </x14:dxf>
          </x14:cfRule>
          <xm:sqref>B20:G26</xm:sqref>
        </x14:conditionalFormatting>
        <x14:conditionalFormatting xmlns:xm="http://schemas.microsoft.com/office/excel/2006/main">
          <x14:cfRule type="expression" priority="232" id="{F5AA0045-184E-4A5F-840D-A0E986F6145E}">
            <xm:f>DAY(siječanj!B14)&gt;8</xm:f>
            <x14:dxf>
              <font>
                <color theme="0" tint="-0.24994659260841701"/>
              </font>
            </x14:dxf>
          </x14:cfRule>
          <xm:sqref>B12:G18</xm:sqref>
        </x14:conditionalFormatting>
        <x14:conditionalFormatting xmlns:xm="http://schemas.microsoft.com/office/excel/2006/main">
          <x14:cfRule type="expression" priority="268" id="{F5AA0045-184E-4A5F-840D-A0E986F6145E}">
            <xm:f>DAY(siječanj!B5)&gt;8</xm:f>
            <x14:dxf>
              <font>
                <color theme="0" tint="-0.24994659260841701"/>
              </font>
            </x14:dxf>
          </x14:cfRule>
          <xm:sqref>B4:G10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autoPageBreaks="0" fitToPage="1"/>
  </sheetPr>
  <dimension ref="A1:H47"/>
  <sheetViews>
    <sheetView showGridLines="0" zoomScaleNormal="100" workbookViewId="0">
      <selection activeCell="D4" sqref="D4"/>
    </sheetView>
  </sheetViews>
  <sheetFormatPr defaultColWidth="9.875" defaultRowHeight="16.5" x14ac:dyDescent="0.3"/>
  <cols>
    <col min="1" max="1" width="8.125" style="4" customWidth="1"/>
    <col min="2" max="6" width="25.625" style="4" customWidth="1"/>
    <col min="7" max="8" width="18.375" style="4" customWidth="1"/>
    <col min="9" max="9" width="2.625" style="4" customWidth="1"/>
    <col min="10" max="10" width="8.75" style="4" customWidth="1"/>
    <col min="11" max="16384" width="9.875" style="4"/>
  </cols>
  <sheetData>
    <row r="1" spans="1:8" ht="20.100000000000001" customHeight="1" x14ac:dyDescent="0.3">
      <c r="B1" s="23" t="s">
        <v>12</v>
      </c>
      <c r="C1" s="23">
        <f>CalendarYear</f>
        <v>2019</v>
      </c>
    </row>
    <row r="2" spans="1:8" ht="30" customHeight="1" x14ac:dyDescent="0.3">
      <c r="B2" s="16" t="str">
        <f t="shared" ref="B2:H2" si="0">UPPER(TEXT(B3,"ddd"))</f>
        <v>PON</v>
      </c>
      <c r="C2" s="16" t="str">
        <f t="shared" si="0"/>
        <v>UTO</v>
      </c>
      <c r="D2" s="16" t="str">
        <f t="shared" si="0"/>
        <v>SRI</v>
      </c>
      <c r="E2" s="16" t="str">
        <f t="shared" si="0"/>
        <v>ČET</v>
      </c>
      <c r="F2" s="16" t="str">
        <f t="shared" si="0"/>
        <v>PET</v>
      </c>
      <c r="G2" s="16" t="str">
        <f t="shared" si="0"/>
        <v>SUB</v>
      </c>
      <c r="H2" s="16" t="str">
        <f t="shared" si="0"/>
        <v>NED</v>
      </c>
    </row>
    <row r="3" spans="1:8" ht="19.5" customHeight="1" x14ac:dyDescent="0.3">
      <c r="B3" s="9">
        <f t="array" ref="B3:H3">DaysAndWeeks+DATE(CalendarYear,5,1)-WEEKDAY(DATE(CalendarYear,5,1),(WeekStart="Mon")+1)+1</f>
        <v>43584</v>
      </c>
      <c r="C3" s="9">
        <v>43585</v>
      </c>
      <c r="D3" s="9">
        <v>43586</v>
      </c>
      <c r="E3" s="9">
        <v>43587</v>
      </c>
      <c r="F3" s="9">
        <v>43588</v>
      </c>
      <c r="G3" s="9">
        <v>43589</v>
      </c>
      <c r="H3" s="9">
        <v>43590</v>
      </c>
    </row>
    <row r="4" spans="1:8" ht="19.5" customHeight="1" x14ac:dyDescent="0.3">
      <c r="A4" s="13">
        <v>1</v>
      </c>
      <c r="B4" s="9"/>
      <c r="C4" s="9"/>
      <c r="D4" s="9"/>
      <c r="E4" s="9"/>
      <c r="F4" s="9"/>
      <c r="G4" s="9"/>
      <c r="H4" s="9"/>
    </row>
    <row r="5" spans="1:8" ht="19.5" customHeight="1" x14ac:dyDescent="0.3">
      <c r="A5" s="13">
        <v>2</v>
      </c>
      <c r="B5" s="9"/>
      <c r="C5" s="9"/>
      <c r="D5" s="9"/>
      <c r="E5" s="9"/>
      <c r="F5" s="9"/>
      <c r="G5" s="9"/>
      <c r="H5" s="9"/>
    </row>
    <row r="6" spans="1:8" ht="19.5" customHeight="1" x14ac:dyDescent="0.3">
      <c r="A6" s="13">
        <v>3</v>
      </c>
      <c r="B6" s="9"/>
      <c r="C6" s="9"/>
      <c r="D6" s="9"/>
      <c r="E6" s="9"/>
      <c r="F6" s="9"/>
      <c r="G6" s="9"/>
      <c r="H6" s="9"/>
    </row>
    <row r="7" spans="1:8" ht="19.5" customHeight="1" x14ac:dyDescent="0.3">
      <c r="A7" s="14">
        <v>4</v>
      </c>
      <c r="B7" s="9"/>
      <c r="C7" s="9"/>
      <c r="D7" s="9"/>
      <c r="E7" s="9"/>
      <c r="F7" s="9"/>
      <c r="G7" s="9"/>
      <c r="H7" s="9"/>
    </row>
    <row r="8" spans="1:8" ht="19.5" customHeight="1" x14ac:dyDescent="0.3">
      <c r="A8" s="14">
        <v>5</v>
      </c>
      <c r="B8" s="9"/>
      <c r="C8" s="9"/>
      <c r="D8" s="9"/>
      <c r="E8" s="9"/>
      <c r="F8" s="9"/>
      <c r="G8" s="9"/>
      <c r="H8" s="9"/>
    </row>
    <row r="9" spans="1:8" ht="19.5" customHeight="1" x14ac:dyDescent="0.3">
      <c r="A9" s="14">
        <v>6</v>
      </c>
      <c r="B9" s="9"/>
      <c r="C9" s="9"/>
      <c r="D9" s="9"/>
      <c r="E9" s="9"/>
      <c r="F9" s="9"/>
      <c r="G9" s="9"/>
      <c r="H9" s="9"/>
    </row>
    <row r="10" spans="1:8" ht="19.5" customHeight="1" x14ac:dyDescent="0.3">
      <c r="A10" s="14">
        <v>7</v>
      </c>
      <c r="B10" s="9"/>
      <c r="C10" s="9"/>
      <c r="D10" s="9"/>
      <c r="E10" s="9"/>
      <c r="F10" s="9"/>
      <c r="G10" s="9"/>
      <c r="H10" s="9"/>
    </row>
    <row r="11" spans="1:8" ht="19.5" customHeight="1" x14ac:dyDescent="0.3">
      <c r="B11" s="9">
        <f t="array" ref="B11:H11">DaysAndWeeks+DATE(CalendarYear,5,1)-WEEKDAY(DATE(CalendarYear,5,1),(WeekStart="Mon")+1)+8</f>
        <v>43591</v>
      </c>
      <c r="C11" s="9">
        <v>43592</v>
      </c>
      <c r="D11" s="9">
        <v>43593</v>
      </c>
      <c r="E11" s="9">
        <v>43594</v>
      </c>
      <c r="F11" s="9">
        <v>43595</v>
      </c>
      <c r="G11" s="9">
        <v>43596</v>
      </c>
      <c r="H11" s="9">
        <v>43597</v>
      </c>
    </row>
    <row r="12" spans="1:8" ht="19.5" customHeight="1" x14ac:dyDescent="0.3">
      <c r="A12" s="13">
        <v>1</v>
      </c>
      <c r="B12" s="9"/>
      <c r="C12" s="9"/>
      <c r="D12" s="9"/>
      <c r="E12" s="9"/>
      <c r="F12" s="9"/>
      <c r="G12" s="9"/>
      <c r="H12" s="9"/>
    </row>
    <row r="13" spans="1:8" ht="19.5" customHeight="1" x14ac:dyDescent="0.3">
      <c r="A13" s="13">
        <v>2</v>
      </c>
      <c r="B13" s="9"/>
      <c r="C13" s="9"/>
      <c r="D13" s="9"/>
      <c r="E13" s="9"/>
      <c r="F13" s="9"/>
      <c r="G13" s="9"/>
      <c r="H13" s="9"/>
    </row>
    <row r="14" spans="1:8" ht="19.5" customHeight="1" x14ac:dyDescent="0.3">
      <c r="A14" s="13">
        <v>3</v>
      </c>
      <c r="B14" s="9"/>
      <c r="C14" s="9"/>
      <c r="D14" s="9"/>
      <c r="E14" s="9"/>
      <c r="F14" s="9"/>
      <c r="G14" s="9"/>
      <c r="H14" s="9"/>
    </row>
    <row r="15" spans="1:8" ht="19.5" customHeight="1" x14ac:dyDescent="0.3">
      <c r="A15" s="14">
        <v>4</v>
      </c>
      <c r="B15" s="9"/>
      <c r="C15" s="9"/>
      <c r="D15" s="9"/>
      <c r="E15" s="9"/>
      <c r="F15" s="9"/>
      <c r="G15" s="9"/>
      <c r="H15" s="9"/>
    </row>
    <row r="16" spans="1:8" ht="19.5" customHeight="1" x14ac:dyDescent="0.3">
      <c r="A16" s="14">
        <v>5</v>
      </c>
      <c r="B16" s="9"/>
      <c r="C16" s="9"/>
      <c r="D16" s="9"/>
      <c r="E16" s="9"/>
      <c r="F16" s="9"/>
      <c r="G16" s="9"/>
      <c r="H16" s="9"/>
    </row>
    <row r="17" spans="1:8" ht="19.5" customHeight="1" x14ac:dyDescent="0.3">
      <c r="A17" s="14">
        <v>6</v>
      </c>
      <c r="B17" s="9"/>
      <c r="C17" s="9"/>
      <c r="D17" s="9"/>
      <c r="E17" s="9"/>
      <c r="F17" s="9"/>
      <c r="G17" s="9"/>
      <c r="H17" s="9"/>
    </row>
    <row r="18" spans="1:8" ht="19.5" customHeight="1" x14ac:dyDescent="0.3">
      <c r="A18" s="14">
        <v>7</v>
      </c>
      <c r="B18" s="9"/>
      <c r="C18" s="9"/>
      <c r="D18" s="9"/>
      <c r="E18" s="9"/>
      <c r="F18" s="9"/>
      <c r="G18" s="9"/>
      <c r="H18" s="9"/>
    </row>
    <row r="19" spans="1:8" ht="19.5" customHeight="1" x14ac:dyDescent="0.3">
      <c r="B19" s="9">
        <f t="array" ref="B19:H19">DaysAndWeeks+DATE(CalendarYear,5,1)-WEEKDAY(DATE(CalendarYear,5,1),(WeekStart="Mon")+1)+15</f>
        <v>43598</v>
      </c>
      <c r="C19" s="9">
        <v>43599</v>
      </c>
      <c r="D19" s="9">
        <v>43600</v>
      </c>
      <c r="E19" s="9">
        <v>43601</v>
      </c>
      <c r="F19" s="9">
        <v>43602</v>
      </c>
      <c r="G19" s="9">
        <v>43603</v>
      </c>
      <c r="H19" s="9">
        <v>43604</v>
      </c>
    </row>
    <row r="20" spans="1:8" ht="19.5" customHeight="1" x14ac:dyDescent="0.3">
      <c r="A20" s="13">
        <v>1</v>
      </c>
      <c r="B20" s="9"/>
      <c r="C20" s="9"/>
      <c r="D20" s="9"/>
      <c r="E20" s="9"/>
      <c r="F20" s="9"/>
      <c r="G20" s="9"/>
      <c r="H20" s="9"/>
    </row>
    <row r="21" spans="1:8" ht="19.5" customHeight="1" x14ac:dyDescent="0.3">
      <c r="A21" s="13">
        <v>2</v>
      </c>
      <c r="B21" s="9"/>
      <c r="C21" s="9"/>
      <c r="D21" s="9"/>
      <c r="E21" s="9"/>
      <c r="F21" s="9"/>
      <c r="G21" s="9"/>
      <c r="H21" s="9"/>
    </row>
    <row r="22" spans="1:8" ht="19.5" customHeight="1" x14ac:dyDescent="0.3">
      <c r="A22" s="13">
        <v>3</v>
      </c>
      <c r="B22" s="9"/>
      <c r="C22" s="9"/>
      <c r="D22" s="9"/>
      <c r="E22" s="9"/>
      <c r="F22" s="9"/>
      <c r="G22" s="9"/>
      <c r="H22" s="9"/>
    </row>
    <row r="23" spans="1:8" ht="19.5" customHeight="1" x14ac:dyDescent="0.3">
      <c r="A23" s="14">
        <v>4</v>
      </c>
      <c r="B23" s="9"/>
      <c r="C23" s="9"/>
      <c r="D23" s="9"/>
      <c r="E23" s="9"/>
      <c r="F23" s="9"/>
      <c r="G23" s="9"/>
      <c r="H23" s="9"/>
    </row>
    <row r="24" spans="1:8" ht="19.5" customHeight="1" x14ac:dyDescent="0.3">
      <c r="A24" s="14">
        <v>5</v>
      </c>
      <c r="B24" s="9"/>
      <c r="C24" s="9"/>
      <c r="D24" s="9"/>
      <c r="E24" s="9"/>
      <c r="F24" s="9"/>
      <c r="G24" s="9"/>
      <c r="H24" s="9"/>
    </row>
    <row r="25" spans="1:8" ht="19.5" customHeight="1" x14ac:dyDescent="0.3">
      <c r="A25" s="14">
        <v>6</v>
      </c>
      <c r="B25" s="9"/>
      <c r="C25" s="9"/>
      <c r="D25" s="9"/>
      <c r="E25" s="9"/>
      <c r="F25" s="9"/>
      <c r="G25" s="9"/>
      <c r="H25" s="9"/>
    </row>
    <row r="26" spans="1:8" ht="19.5" customHeight="1" x14ac:dyDescent="0.3">
      <c r="A26" s="14">
        <v>7</v>
      </c>
      <c r="B26" s="9"/>
      <c r="C26" s="9"/>
      <c r="D26" s="9"/>
      <c r="E26" s="9"/>
      <c r="F26" s="9"/>
      <c r="G26" s="9"/>
      <c r="H26" s="9"/>
    </row>
    <row r="27" spans="1:8" ht="19.5" customHeight="1" x14ac:dyDescent="0.3">
      <c r="B27" s="9">
        <f t="array" ref="B27:H27">DaysAndWeeks+DATE(CalendarYear,5,1)-WEEKDAY(DATE(CalendarYear,5,1),(WeekStart="Mon")+1)+22</f>
        <v>43605</v>
      </c>
      <c r="C27" s="9">
        <v>43606</v>
      </c>
      <c r="D27" s="9">
        <v>43607</v>
      </c>
      <c r="E27" s="9">
        <v>43608</v>
      </c>
      <c r="F27" s="9">
        <v>43609</v>
      </c>
      <c r="G27" s="9">
        <v>43610</v>
      </c>
      <c r="H27" s="9">
        <v>43611</v>
      </c>
    </row>
    <row r="28" spans="1:8" ht="19.5" customHeight="1" x14ac:dyDescent="0.3">
      <c r="A28" s="13">
        <v>1</v>
      </c>
      <c r="B28" s="9"/>
      <c r="C28" s="9"/>
      <c r="D28" s="9"/>
      <c r="E28" s="9"/>
      <c r="F28" s="9"/>
      <c r="G28" s="9"/>
      <c r="H28" s="9"/>
    </row>
    <row r="29" spans="1:8" ht="19.5" customHeight="1" x14ac:dyDescent="0.3">
      <c r="A29" s="13">
        <v>2</v>
      </c>
      <c r="B29" s="9"/>
      <c r="C29" s="9"/>
      <c r="D29" s="9"/>
      <c r="E29" s="9"/>
      <c r="F29" s="9"/>
      <c r="G29" s="9"/>
      <c r="H29" s="9"/>
    </row>
    <row r="30" spans="1:8" ht="19.5" customHeight="1" x14ac:dyDescent="0.3">
      <c r="A30" s="13">
        <v>3</v>
      </c>
      <c r="B30" s="9"/>
      <c r="C30" s="9"/>
      <c r="D30" s="9"/>
      <c r="E30" s="9"/>
      <c r="F30" s="9"/>
      <c r="G30" s="9"/>
      <c r="H30" s="9"/>
    </row>
    <row r="31" spans="1:8" ht="19.5" customHeight="1" x14ac:dyDescent="0.3">
      <c r="A31" s="14">
        <v>4</v>
      </c>
      <c r="B31" s="9"/>
      <c r="C31" s="9"/>
      <c r="D31" s="9"/>
      <c r="E31" s="9"/>
      <c r="F31" s="9"/>
      <c r="G31" s="9"/>
      <c r="H31" s="9"/>
    </row>
    <row r="32" spans="1:8" ht="19.5" customHeight="1" x14ac:dyDescent="0.3">
      <c r="A32" s="14">
        <v>5</v>
      </c>
      <c r="B32" s="9"/>
      <c r="C32" s="9"/>
      <c r="D32" s="9"/>
      <c r="E32" s="9"/>
      <c r="F32" s="9"/>
      <c r="G32" s="9"/>
      <c r="H32" s="9"/>
    </row>
    <row r="33" spans="1:8" ht="19.5" customHeight="1" x14ac:dyDescent="0.3">
      <c r="A33" s="14">
        <v>6</v>
      </c>
      <c r="B33" s="9"/>
      <c r="C33" s="9"/>
      <c r="D33" s="9"/>
      <c r="E33" s="9"/>
      <c r="F33" s="9"/>
      <c r="G33" s="9"/>
      <c r="H33" s="9"/>
    </row>
    <row r="34" spans="1:8" ht="19.5" customHeight="1" x14ac:dyDescent="0.3">
      <c r="A34" s="14">
        <v>7</v>
      </c>
      <c r="B34" s="9"/>
      <c r="C34" s="9"/>
      <c r="D34" s="9"/>
      <c r="E34" s="9"/>
      <c r="F34" s="9"/>
      <c r="G34" s="9"/>
      <c r="H34" s="9"/>
    </row>
    <row r="35" spans="1:8" ht="19.5" customHeight="1" x14ac:dyDescent="0.3">
      <c r="B35" s="9">
        <f t="array" ref="B35:H35">DaysAndWeeks+DATE(CalendarYear,5,1)-WEEKDAY(DATE(CalendarYear,5,1),(WeekStart="Mon")+1)+29</f>
        <v>43612</v>
      </c>
      <c r="C35" s="9">
        <v>43613</v>
      </c>
      <c r="D35" s="9">
        <v>43614</v>
      </c>
      <c r="E35" s="9">
        <v>43615</v>
      </c>
      <c r="F35" s="9">
        <v>43616</v>
      </c>
      <c r="G35" s="9">
        <v>43617</v>
      </c>
      <c r="H35" s="9">
        <v>43618</v>
      </c>
    </row>
    <row r="36" spans="1:8" ht="19.5" customHeight="1" x14ac:dyDescent="0.3">
      <c r="A36" s="13">
        <v>1</v>
      </c>
      <c r="B36" s="9"/>
      <c r="C36" s="9"/>
      <c r="D36" s="9"/>
      <c r="E36" s="9"/>
      <c r="F36" s="9"/>
      <c r="G36" s="9"/>
      <c r="H36" s="9"/>
    </row>
    <row r="37" spans="1:8" ht="19.5" customHeight="1" x14ac:dyDescent="0.3">
      <c r="A37" s="13">
        <v>2</v>
      </c>
      <c r="B37" s="9"/>
      <c r="C37" s="9"/>
      <c r="D37" s="9"/>
      <c r="E37" s="9"/>
      <c r="F37" s="9"/>
      <c r="G37" s="9"/>
      <c r="H37" s="9"/>
    </row>
    <row r="38" spans="1:8" ht="19.5" customHeight="1" x14ac:dyDescent="0.3">
      <c r="A38" s="13">
        <v>3</v>
      </c>
      <c r="B38" s="9"/>
      <c r="C38" s="9"/>
      <c r="D38" s="9"/>
      <c r="E38" s="9"/>
      <c r="F38" s="9"/>
      <c r="G38" s="9"/>
      <c r="H38" s="9"/>
    </row>
    <row r="39" spans="1:8" ht="19.5" customHeight="1" x14ac:dyDescent="0.3">
      <c r="A39" s="14">
        <v>4</v>
      </c>
      <c r="B39" s="9"/>
      <c r="C39" s="9"/>
      <c r="D39" s="9"/>
      <c r="E39" s="9"/>
      <c r="F39" s="9"/>
      <c r="G39" s="9"/>
      <c r="H39" s="9"/>
    </row>
    <row r="40" spans="1:8" ht="19.5" customHeight="1" x14ac:dyDescent="0.3">
      <c r="A40" s="14">
        <v>5</v>
      </c>
      <c r="B40" s="9"/>
      <c r="C40" s="9"/>
      <c r="D40" s="9"/>
      <c r="E40" s="9"/>
      <c r="F40" s="9"/>
      <c r="G40" s="9"/>
      <c r="H40" s="9"/>
    </row>
    <row r="41" spans="1:8" ht="19.5" customHeight="1" x14ac:dyDescent="0.3">
      <c r="A41" s="14">
        <v>6</v>
      </c>
      <c r="B41" s="9"/>
      <c r="C41" s="9"/>
      <c r="D41" s="9"/>
      <c r="E41" s="9"/>
      <c r="F41" s="9"/>
      <c r="G41" s="9"/>
      <c r="H41" s="9"/>
    </row>
    <row r="42" spans="1:8" ht="19.5" customHeight="1" x14ac:dyDescent="0.3">
      <c r="A42" s="14">
        <v>7</v>
      </c>
      <c r="B42" s="9"/>
      <c r="C42" s="9"/>
      <c r="D42" s="9"/>
      <c r="E42" s="9"/>
      <c r="F42" s="9"/>
      <c r="G42" s="9"/>
      <c r="H42" s="9"/>
    </row>
    <row r="43" spans="1:8" ht="19.5" customHeight="1" x14ac:dyDescent="0.3">
      <c r="B43" s="9">
        <f t="array" ref="B43:C43">DaysAndWeeks+DATE(CalendarYear,5,1)-WEEKDAY(DATE(CalendarYear,5,1),(WeekStart="Mon")+1)+36</f>
        <v>43619</v>
      </c>
      <c r="C43" s="9">
        <v>43620</v>
      </c>
      <c r="D43" s="25"/>
      <c r="E43" s="26"/>
      <c r="F43" s="26"/>
      <c r="G43" s="26"/>
      <c r="H43" s="26"/>
    </row>
    <row r="44" spans="1:8" x14ac:dyDescent="0.3">
      <c r="B44" s="19"/>
      <c r="C44" s="19"/>
      <c r="D44" s="25"/>
      <c r="E44" s="26"/>
      <c r="F44" s="26"/>
      <c r="G44" s="26"/>
      <c r="H44" s="26"/>
    </row>
    <row r="45" spans="1:8" ht="16.5" customHeight="1" x14ac:dyDescent="0.3"/>
    <row r="46" spans="1:8" ht="16.5" customHeight="1" x14ac:dyDescent="0.3"/>
    <row r="47" spans="1:8" ht="16.5" customHeight="1" x14ac:dyDescent="0.3"/>
  </sheetData>
  <mergeCells count="2">
    <mergeCell ref="D43:D44"/>
    <mergeCell ref="E43:H44"/>
  </mergeCells>
  <conditionalFormatting sqref="B35:H35 B43:C43">
    <cfRule type="expression" dxfId="118" priority="25">
      <formula>AND(DAY(B35)&gt;=1,DAY(B35)&lt;=15)</formula>
    </cfRule>
  </conditionalFormatting>
  <conditionalFormatting sqref="B3:G3">
    <cfRule type="expression" dxfId="117" priority="24">
      <formula>DAY(B3)&gt;8</formula>
    </cfRule>
  </conditionalFormatting>
  <conditionalFormatting sqref="B3 B43:B44 B35 B27 B19 B11">
    <cfRule type="expression" dxfId="116" priority="23">
      <formula>B$2="SUN"</formula>
    </cfRule>
  </conditionalFormatting>
  <conditionalFormatting sqref="G3:H3 G35:H35 G27:H27 G19:H19 G11:H11">
    <cfRule type="expression" dxfId="115" priority="22">
      <formula>G$2="SAT"</formula>
    </cfRule>
  </conditionalFormatting>
  <conditionalFormatting sqref="H3 H35 H27 H19 H11">
    <cfRule type="expression" dxfId="114" priority="21">
      <formula>$H$2="SUN"</formula>
    </cfRule>
  </conditionalFormatting>
  <dataValidations disablePrompts="1" count="3">
    <dataValidation allowBlank="1" showInputMessage="1" showErrorMessage="1" prompt="Enter Notes in cell to the right" sqref="D43:D44"/>
    <dataValidation allowBlank="1" showInputMessage="1" showErrorMessage="1" prompt="Enter Notes in this cell" sqref="E43:H44"/>
    <dataValidation allowBlank="1" showInputMessage="1" showErrorMessage="1" prompt="May month calendar" sqref="A1"/>
  </dataValidations>
  <printOptions horizontalCentered="1" verticalCentered="1"/>
  <pageMargins left="0.25" right="0.25" top="0.5" bottom="0.5" header="0.3" footer="0.3"/>
  <pageSetup paperSize="9" scale="69" orientation="landscape" r:id="rId1"/>
  <headerFooter differentFirst="1">
    <oddFooter>Page &amp;P of &amp;N</oddFooter>
    <firstHeader>&amp;LSrednja škola Krapina</firstHeader>
    <firstFooter>&amp;LNapomena: _________________________________________________________________________________________________________________________________________________</firstFooter>
  </headerFooter>
  <extLst>
    <ext xmlns:x14="http://schemas.microsoft.com/office/spreadsheetml/2009/9/main" uri="{78C0D931-6437-407d-A8EE-F0AAD7539E65}">
      <x14:conditionalFormattings>
        <x14:conditionalFormatting xmlns:xm="http://schemas.microsoft.com/office/excel/2006/main">
          <x14:cfRule type="expression" priority="19" id="{5A952569-AA2F-4D97-9BCC-75F6C2A0CD72}">
            <xm:f>siječanj!B$2="SUN"</xm:f>
            <x14:dxf>
              <fill>
                <patternFill>
                  <bgColor theme="3" tint="0.79998168889431442"/>
                </patternFill>
              </fill>
            </x14:dxf>
          </x14:cfRule>
          <xm:sqref>B36:B42 B28:B34 B20:B26 B12:B18 B4:B10</xm:sqref>
        </x14:conditionalFormatting>
        <x14:conditionalFormatting xmlns:xm="http://schemas.microsoft.com/office/excel/2006/main">
          <x14:cfRule type="expression" priority="18" id="{D923D51C-92BA-4069-BABE-D1003F0326BF}">
            <xm:f>siječanj!G$2="SAT"</xm:f>
            <x14:dxf>
              <fill>
                <patternFill>
                  <bgColor theme="3" tint="0.79998168889431442"/>
                </patternFill>
              </fill>
            </x14:dxf>
          </x14:cfRule>
          <xm:sqref>G36:H42 G28:H34 G20:H26 G12:H18 G4:H10</xm:sqref>
        </x14:conditionalFormatting>
        <x14:conditionalFormatting xmlns:xm="http://schemas.microsoft.com/office/excel/2006/main">
          <x14:cfRule type="expression" priority="17" id="{F4573A6A-9E4C-4B9D-B14B-3E93E0276DAA}">
            <xm:f>siječanj!$H$2="SUN"</xm:f>
            <x14:dxf>
              <fill>
                <patternFill>
                  <bgColor theme="3" tint="0.79998168889431442"/>
                </patternFill>
              </fill>
            </x14:dxf>
          </x14:cfRule>
          <xm:sqref>H4:H10</xm:sqref>
        </x14:conditionalFormatting>
        <x14:conditionalFormatting xmlns:xm="http://schemas.microsoft.com/office/excel/2006/main">
          <x14:cfRule type="expression" priority="20" id="{2EED7B05-536A-41F2-91D2-C6AABCB69878}">
            <xm:f>DAY(siječanj!B41)&gt;8</xm:f>
            <x14:dxf>
              <font>
                <color theme="0" tint="-0.24994659260841701"/>
              </font>
            </x14:dxf>
          </x14:cfRule>
          <xm:sqref>B36:G42</xm:sqref>
        </x14:conditionalFormatting>
        <x14:conditionalFormatting xmlns:xm="http://schemas.microsoft.com/office/excel/2006/main">
          <x14:cfRule type="expression" priority="13" id="{2466AB24-7594-472E-AB50-06C9C5F1AE39}">
            <xm:f>siječanj!$H$2="SUN"</xm:f>
            <x14:dxf>
              <fill>
                <patternFill>
                  <bgColor theme="3" tint="0.79998168889431442"/>
                </patternFill>
              </fill>
            </x14:dxf>
          </x14:cfRule>
          <xm:sqref>H12:H18</xm:sqref>
        </x14:conditionalFormatting>
        <x14:conditionalFormatting xmlns:xm="http://schemas.microsoft.com/office/excel/2006/main">
          <x14:cfRule type="expression" priority="9" id="{17D8153B-3ED6-4754-9042-941634C72CD8}">
            <xm:f>siječanj!$H$2="SUN"</xm:f>
            <x14:dxf>
              <fill>
                <patternFill>
                  <bgColor theme="3" tint="0.79998168889431442"/>
                </patternFill>
              </fill>
            </x14:dxf>
          </x14:cfRule>
          <xm:sqref>H20:H26</xm:sqref>
        </x14:conditionalFormatting>
        <x14:conditionalFormatting xmlns:xm="http://schemas.microsoft.com/office/excel/2006/main">
          <x14:cfRule type="expression" priority="5" id="{FC9CA128-A077-4A94-8EF2-21820E7419B2}">
            <xm:f>siječanj!$H$2="SUN"</xm:f>
            <x14:dxf>
              <fill>
                <patternFill>
                  <bgColor theme="3" tint="0.79998168889431442"/>
                </patternFill>
              </fill>
            </x14:dxf>
          </x14:cfRule>
          <xm:sqref>H28:H34</xm:sqref>
        </x14:conditionalFormatting>
        <x14:conditionalFormatting xmlns:xm="http://schemas.microsoft.com/office/excel/2006/main">
          <x14:cfRule type="expression" priority="1" id="{936465DE-255C-4F10-932C-291B812BF307}">
            <xm:f>siječanj!$H$2="SUN"</xm:f>
            <x14:dxf>
              <fill>
                <patternFill>
                  <bgColor theme="3" tint="0.79998168889431442"/>
                </patternFill>
              </fill>
            </x14:dxf>
          </x14:cfRule>
          <xm:sqref>H36:H42</xm:sqref>
        </x14:conditionalFormatting>
        <x14:conditionalFormatting xmlns:xm="http://schemas.microsoft.com/office/excel/2006/main">
          <x14:cfRule type="expression" priority="325" id="{2EED7B05-536A-41F2-91D2-C6AABCB69878}">
            <xm:f>DAY(siječanj!B32)&gt;8</xm:f>
            <x14:dxf>
              <font>
                <color theme="0" tint="-0.24994659260841701"/>
              </font>
            </x14:dxf>
          </x14:cfRule>
          <xm:sqref>B28:G34</xm:sqref>
        </x14:conditionalFormatting>
        <x14:conditionalFormatting xmlns:xm="http://schemas.microsoft.com/office/excel/2006/main">
          <x14:cfRule type="expression" priority="380" id="{2EED7B05-536A-41F2-91D2-C6AABCB69878}">
            <xm:f>DAY(siječanj!B23)&gt;8</xm:f>
            <x14:dxf>
              <font>
                <color theme="0" tint="-0.24994659260841701"/>
              </font>
            </x14:dxf>
          </x14:cfRule>
          <xm:sqref>B20:G26</xm:sqref>
        </x14:conditionalFormatting>
        <x14:conditionalFormatting xmlns:xm="http://schemas.microsoft.com/office/excel/2006/main">
          <x14:cfRule type="expression" priority="433" id="{2EED7B05-536A-41F2-91D2-C6AABCB69878}">
            <xm:f>DAY(siječanj!B14)&gt;8</xm:f>
            <x14:dxf>
              <font>
                <color theme="0" tint="-0.24994659260841701"/>
              </font>
            </x14:dxf>
          </x14:cfRule>
          <xm:sqref>B12:G18</xm:sqref>
        </x14:conditionalFormatting>
        <x14:conditionalFormatting xmlns:xm="http://schemas.microsoft.com/office/excel/2006/main">
          <x14:cfRule type="expression" priority="484" id="{2EED7B05-536A-41F2-91D2-C6AABCB69878}">
            <xm:f>DAY(siječanj!B5)&gt;8</xm:f>
            <x14:dxf>
              <font>
                <color theme="0" tint="-0.24994659260841701"/>
              </font>
            </x14:dxf>
          </x14:cfRule>
          <xm:sqref>B4:G10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autoPageBreaks="0" fitToPage="1"/>
  </sheetPr>
  <dimension ref="A1:H47"/>
  <sheetViews>
    <sheetView showGridLines="0" zoomScaleNormal="100" workbookViewId="0">
      <selection activeCell="E10" sqref="E10"/>
    </sheetView>
  </sheetViews>
  <sheetFormatPr defaultColWidth="9.875" defaultRowHeight="16.5" x14ac:dyDescent="0.3"/>
  <cols>
    <col min="1" max="1" width="7.25" style="4" customWidth="1"/>
    <col min="2" max="6" width="25.625" style="4" customWidth="1"/>
    <col min="7" max="8" width="18.375" style="4" customWidth="1"/>
    <col min="9" max="9" width="2.625" style="4" customWidth="1"/>
    <col min="10" max="10" width="8.75" style="4" customWidth="1"/>
    <col min="11" max="16384" width="9.875" style="4"/>
  </cols>
  <sheetData>
    <row r="1" spans="1:8" ht="20.100000000000001" customHeight="1" x14ac:dyDescent="0.3">
      <c r="B1" s="4" t="s">
        <v>11</v>
      </c>
      <c r="C1" s="4">
        <f>CalendarYear</f>
        <v>2019</v>
      </c>
    </row>
    <row r="2" spans="1:8" ht="30" customHeight="1" x14ac:dyDescent="0.3">
      <c r="B2" s="16" t="str">
        <f t="shared" ref="B2:H2" si="0">UPPER(TEXT(B3,"ddd"))</f>
        <v>PON</v>
      </c>
      <c r="C2" s="16" t="str">
        <f t="shared" si="0"/>
        <v>UTO</v>
      </c>
      <c r="D2" s="16" t="str">
        <f t="shared" si="0"/>
        <v>SRI</v>
      </c>
      <c r="E2" s="16" t="str">
        <f t="shared" si="0"/>
        <v>ČET</v>
      </c>
      <c r="F2" s="16" t="str">
        <f t="shared" si="0"/>
        <v>PET</v>
      </c>
      <c r="G2" s="16" t="str">
        <f t="shared" si="0"/>
        <v>SUB</v>
      </c>
      <c r="H2" s="16" t="str">
        <f t="shared" si="0"/>
        <v>NED</v>
      </c>
    </row>
    <row r="3" spans="1:8" ht="19.5" customHeight="1" x14ac:dyDescent="0.3">
      <c r="B3" s="9">
        <f t="array" ref="B3:H3">DaysAndWeeks+DATE(CalendarYear,6,1)-WEEKDAY(DATE(CalendarYear,6,1),(WeekStart="Mon")+1)+1</f>
        <v>43612</v>
      </c>
      <c r="C3" s="9">
        <v>43613</v>
      </c>
      <c r="D3" s="9">
        <v>43614</v>
      </c>
      <c r="E3" s="9">
        <v>43615</v>
      </c>
      <c r="F3" s="9">
        <v>43616</v>
      </c>
      <c r="G3" s="9">
        <v>43617</v>
      </c>
      <c r="H3" s="9">
        <v>43618</v>
      </c>
    </row>
    <row r="4" spans="1:8" ht="19.5" customHeight="1" x14ac:dyDescent="0.3">
      <c r="A4" s="13">
        <v>1</v>
      </c>
      <c r="B4" s="9"/>
      <c r="C4" s="9"/>
      <c r="D4" s="9"/>
      <c r="E4" s="9"/>
      <c r="F4" s="9"/>
      <c r="G4" s="9"/>
      <c r="H4" s="9"/>
    </row>
    <row r="5" spans="1:8" ht="19.5" customHeight="1" x14ac:dyDescent="0.3">
      <c r="A5" s="13">
        <v>2</v>
      </c>
      <c r="B5" s="9"/>
      <c r="C5" s="9"/>
      <c r="D5" s="9"/>
      <c r="E5" s="9"/>
      <c r="F5" s="9"/>
      <c r="G5" s="9"/>
      <c r="H5" s="9"/>
    </row>
    <row r="6" spans="1:8" ht="19.5" customHeight="1" x14ac:dyDescent="0.3">
      <c r="A6" s="13">
        <v>3</v>
      </c>
      <c r="B6" s="9"/>
      <c r="C6" s="9"/>
      <c r="D6" s="9"/>
      <c r="E6" s="9"/>
      <c r="F6" s="9"/>
      <c r="G6" s="9"/>
      <c r="H6" s="9"/>
    </row>
    <row r="7" spans="1:8" ht="19.5" customHeight="1" x14ac:dyDescent="0.3">
      <c r="A7" s="14">
        <v>4</v>
      </c>
      <c r="B7" s="9"/>
      <c r="C7" s="9"/>
      <c r="D7" s="9"/>
      <c r="E7" s="9"/>
      <c r="F7" s="9"/>
      <c r="G7" s="9"/>
      <c r="H7" s="9"/>
    </row>
    <row r="8" spans="1:8" ht="19.5" customHeight="1" x14ac:dyDescent="0.3">
      <c r="A8" s="14">
        <v>5</v>
      </c>
      <c r="B8" s="9"/>
      <c r="C8" s="9"/>
      <c r="D8" s="9"/>
      <c r="E8" s="9"/>
      <c r="F8" s="9"/>
      <c r="G8" s="9"/>
      <c r="H8" s="9"/>
    </row>
    <row r="9" spans="1:8" ht="19.5" customHeight="1" x14ac:dyDescent="0.3">
      <c r="A9" s="14">
        <v>6</v>
      </c>
      <c r="B9" s="9"/>
      <c r="C9" s="9"/>
      <c r="D9" s="9"/>
      <c r="E9" s="9"/>
      <c r="F9" s="9"/>
      <c r="G9" s="9"/>
      <c r="H9" s="9"/>
    </row>
    <row r="10" spans="1:8" ht="19.5" customHeight="1" x14ac:dyDescent="0.3">
      <c r="A10" s="14">
        <v>7</v>
      </c>
      <c r="B10" s="9"/>
      <c r="C10" s="9"/>
      <c r="D10" s="9"/>
      <c r="E10" s="9"/>
      <c r="F10" s="9"/>
      <c r="G10" s="9"/>
      <c r="H10" s="9"/>
    </row>
    <row r="11" spans="1:8" ht="19.5" customHeight="1" x14ac:dyDescent="0.3">
      <c r="B11" s="9">
        <f t="array" ref="B11:H11">DaysAndWeeks+DATE(CalendarYear,6,1)-WEEKDAY(DATE(CalendarYear,6,1),(WeekStart="Mon")+1)+8</f>
        <v>43619</v>
      </c>
      <c r="C11" s="9">
        <v>43620</v>
      </c>
      <c r="D11" s="9">
        <v>43621</v>
      </c>
      <c r="E11" s="9">
        <v>43622</v>
      </c>
      <c r="F11" s="9">
        <v>43623</v>
      </c>
      <c r="G11" s="9">
        <v>43624</v>
      </c>
      <c r="H11" s="9">
        <v>43625</v>
      </c>
    </row>
    <row r="12" spans="1:8" ht="19.5" customHeight="1" x14ac:dyDescent="0.3">
      <c r="A12" s="13">
        <v>1</v>
      </c>
      <c r="B12" s="9"/>
      <c r="C12" s="9"/>
      <c r="D12" s="9"/>
      <c r="E12" s="9"/>
      <c r="F12" s="9"/>
      <c r="G12" s="9"/>
      <c r="H12" s="9"/>
    </row>
    <row r="13" spans="1:8" ht="19.5" customHeight="1" x14ac:dyDescent="0.3">
      <c r="A13" s="13">
        <v>2</v>
      </c>
      <c r="B13" s="9"/>
      <c r="C13" s="9"/>
      <c r="D13" s="9"/>
      <c r="E13" s="9"/>
      <c r="F13" s="9"/>
      <c r="G13" s="9"/>
      <c r="H13" s="9"/>
    </row>
    <row r="14" spans="1:8" ht="19.5" customHeight="1" x14ac:dyDescent="0.3">
      <c r="A14" s="13">
        <v>3</v>
      </c>
      <c r="B14" s="9"/>
      <c r="C14" s="9"/>
      <c r="D14" s="9"/>
      <c r="E14" s="9"/>
      <c r="F14" s="9"/>
      <c r="G14" s="9"/>
      <c r="H14" s="9"/>
    </row>
    <row r="15" spans="1:8" ht="19.5" customHeight="1" x14ac:dyDescent="0.3">
      <c r="A15" s="14">
        <v>4</v>
      </c>
      <c r="B15" s="9"/>
      <c r="C15" s="9"/>
      <c r="D15" s="9"/>
      <c r="E15" s="9"/>
      <c r="F15" s="9"/>
      <c r="G15" s="9"/>
      <c r="H15" s="9"/>
    </row>
    <row r="16" spans="1:8" ht="19.5" customHeight="1" x14ac:dyDescent="0.3">
      <c r="A16" s="14">
        <v>5</v>
      </c>
      <c r="B16" s="9"/>
      <c r="C16" s="9"/>
      <c r="D16" s="9"/>
      <c r="E16" s="9"/>
      <c r="F16" s="9"/>
      <c r="G16" s="9"/>
      <c r="H16" s="9"/>
    </row>
    <row r="17" spans="1:8" ht="19.5" customHeight="1" x14ac:dyDescent="0.3">
      <c r="A17" s="14">
        <v>6</v>
      </c>
      <c r="B17" s="9"/>
      <c r="C17" s="9"/>
      <c r="D17" s="9"/>
      <c r="E17" s="9"/>
      <c r="F17" s="9"/>
      <c r="G17" s="9"/>
      <c r="H17" s="9"/>
    </row>
    <row r="18" spans="1:8" ht="19.5" customHeight="1" x14ac:dyDescent="0.3">
      <c r="A18" s="14">
        <v>7</v>
      </c>
      <c r="B18" s="9"/>
      <c r="C18" s="9"/>
      <c r="D18" s="9"/>
      <c r="E18" s="9"/>
      <c r="F18" s="9"/>
      <c r="G18" s="9"/>
      <c r="H18" s="9"/>
    </row>
    <row r="19" spans="1:8" ht="19.5" customHeight="1" x14ac:dyDescent="0.3">
      <c r="B19" s="9">
        <f t="array" ref="B19:H19">DaysAndWeeks+DATE(CalendarYear,6,1)-WEEKDAY(DATE(CalendarYear,6,1),(WeekStart="Mon")+1)+15</f>
        <v>43626</v>
      </c>
      <c r="C19" s="9">
        <v>43627</v>
      </c>
      <c r="D19" s="9">
        <v>43628</v>
      </c>
      <c r="E19" s="9">
        <v>43629</v>
      </c>
      <c r="F19" s="9">
        <v>43630</v>
      </c>
      <c r="G19" s="9">
        <v>43631</v>
      </c>
      <c r="H19" s="9">
        <v>43632</v>
      </c>
    </row>
    <row r="20" spans="1:8" ht="19.5" customHeight="1" x14ac:dyDescent="0.3">
      <c r="A20" s="13">
        <v>1</v>
      </c>
      <c r="B20" s="9"/>
      <c r="C20" s="9"/>
      <c r="D20" s="9"/>
      <c r="E20" s="9"/>
      <c r="F20" s="9"/>
      <c r="G20" s="9"/>
      <c r="H20" s="9"/>
    </row>
    <row r="21" spans="1:8" ht="19.5" customHeight="1" x14ac:dyDescent="0.3">
      <c r="A21" s="13">
        <v>2</v>
      </c>
      <c r="B21" s="9"/>
      <c r="C21" s="9"/>
      <c r="D21" s="9"/>
      <c r="E21" s="9"/>
      <c r="F21" s="9"/>
      <c r="G21" s="9"/>
      <c r="H21" s="9"/>
    </row>
    <row r="22" spans="1:8" ht="19.5" customHeight="1" x14ac:dyDescent="0.3">
      <c r="A22" s="13">
        <v>3</v>
      </c>
      <c r="B22" s="9"/>
      <c r="C22" s="9"/>
      <c r="D22" s="9"/>
      <c r="E22" s="9"/>
      <c r="F22" s="9"/>
      <c r="G22" s="9"/>
      <c r="H22" s="9"/>
    </row>
    <row r="23" spans="1:8" ht="19.5" customHeight="1" x14ac:dyDescent="0.3">
      <c r="A23" s="14">
        <v>4</v>
      </c>
      <c r="B23" s="9"/>
      <c r="C23" s="9"/>
      <c r="D23" s="9"/>
      <c r="E23" s="9"/>
      <c r="F23" s="9"/>
      <c r="G23" s="9"/>
      <c r="H23" s="9"/>
    </row>
    <row r="24" spans="1:8" ht="19.5" customHeight="1" x14ac:dyDescent="0.3">
      <c r="A24" s="14">
        <v>5</v>
      </c>
      <c r="B24" s="9"/>
      <c r="C24" s="9"/>
      <c r="D24" s="9"/>
      <c r="E24" s="9"/>
      <c r="F24" s="9"/>
      <c r="G24" s="9"/>
      <c r="H24" s="9"/>
    </row>
    <row r="25" spans="1:8" ht="19.5" customHeight="1" x14ac:dyDescent="0.3">
      <c r="A25" s="14">
        <v>6</v>
      </c>
      <c r="B25" s="9"/>
      <c r="C25" s="9"/>
      <c r="D25" s="9"/>
      <c r="E25" s="9"/>
      <c r="F25" s="9"/>
      <c r="G25" s="9"/>
      <c r="H25" s="9"/>
    </row>
    <row r="26" spans="1:8" ht="19.5" customHeight="1" x14ac:dyDescent="0.3">
      <c r="A26" s="14">
        <v>7</v>
      </c>
      <c r="B26" s="9"/>
      <c r="C26" s="9"/>
      <c r="D26" s="9"/>
      <c r="E26" s="9"/>
      <c r="F26" s="9"/>
      <c r="G26" s="9"/>
      <c r="H26" s="9"/>
    </row>
    <row r="27" spans="1:8" ht="19.5" customHeight="1" x14ac:dyDescent="0.3">
      <c r="B27" s="9">
        <f t="array" ref="B27:H27">DaysAndWeeks+DATE(CalendarYear,6,1)-WEEKDAY(DATE(CalendarYear,6,1),(WeekStart="Mon")+1)+22</f>
        <v>43633</v>
      </c>
      <c r="C27" s="9">
        <v>43634</v>
      </c>
      <c r="D27" s="9">
        <v>43635</v>
      </c>
      <c r="E27" s="9">
        <v>43636</v>
      </c>
      <c r="F27" s="9">
        <v>43637</v>
      </c>
      <c r="G27" s="9">
        <v>43638</v>
      </c>
      <c r="H27" s="9">
        <v>43639</v>
      </c>
    </row>
    <row r="28" spans="1:8" ht="19.5" customHeight="1" x14ac:dyDescent="0.3">
      <c r="A28" s="13">
        <v>1</v>
      </c>
      <c r="B28" s="9"/>
      <c r="C28" s="9"/>
      <c r="D28" s="9"/>
      <c r="E28" s="9"/>
      <c r="F28" s="9"/>
      <c r="G28" s="9"/>
      <c r="H28" s="9"/>
    </row>
    <row r="29" spans="1:8" ht="19.5" customHeight="1" x14ac:dyDescent="0.3">
      <c r="A29" s="13">
        <v>2</v>
      </c>
      <c r="B29" s="9"/>
      <c r="C29" s="9"/>
      <c r="D29" s="9"/>
      <c r="E29" s="9"/>
      <c r="F29" s="9"/>
      <c r="G29" s="9"/>
      <c r="H29" s="9"/>
    </row>
    <row r="30" spans="1:8" ht="19.5" customHeight="1" x14ac:dyDescent="0.3">
      <c r="A30" s="13">
        <v>3</v>
      </c>
      <c r="B30" s="9"/>
      <c r="C30" s="9"/>
      <c r="D30" s="9"/>
      <c r="E30" s="9"/>
      <c r="F30" s="9"/>
      <c r="G30" s="9"/>
      <c r="H30" s="9"/>
    </row>
    <row r="31" spans="1:8" ht="19.5" customHeight="1" x14ac:dyDescent="0.3">
      <c r="A31" s="14">
        <v>4</v>
      </c>
      <c r="B31" s="9"/>
      <c r="C31" s="9"/>
      <c r="D31" s="9"/>
      <c r="E31" s="9"/>
      <c r="F31" s="9"/>
      <c r="G31" s="9"/>
      <c r="H31" s="9"/>
    </row>
    <row r="32" spans="1:8" ht="19.5" customHeight="1" x14ac:dyDescent="0.3">
      <c r="A32" s="14">
        <v>5</v>
      </c>
      <c r="B32" s="9"/>
      <c r="C32" s="9"/>
      <c r="D32" s="9"/>
      <c r="E32" s="9"/>
      <c r="F32" s="9"/>
      <c r="G32" s="9"/>
      <c r="H32" s="9"/>
    </row>
    <row r="33" spans="1:8" ht="19.5" customHeight="1" x14ac:dyDescent="0.3">
      <c r="A33" s="14">
        <v>6</v>
      </c>
      <c r="B33" s="9"/>
      <c r="C33" s="9"/>
      <c r="D33" s="9"/>
      <c r="E33" s="9"/>
      <c r="F33" s="9"/>
      <c r="G33" s="9"/>
      <c r="H33" s="9"/>
    </row>
    <row r="34" spans="1:8" ht="19.5" customHeight="1" x14ac:dyDescent="0.3">
      <c r="A34" s="14">
        <v>7</v>
      </c>
      <c r="B34" s="9"/>
      <c r="C34" s="9"/>
      <c r="D34" s="9"/>
      <c r="E34" s="9"/>
      <c r="F34" s="9"/>
      <c r="G34" s="9"/>
      <c r="H34" s="9"/>
    </row>
    <row r="35" spans="1:8" ht="19.5" customHeight="1" x14ac:dyDescent="0.3">
      <c r="B35" s="9">
        <f t="array" ref="B35:H35">DaysAndWeeks+DATE(CalendarYear,6,1)-WEEKDAY(DATE(CalendarYear,6,1),(WeekStart="Mon")+1)+29</f>
        <v>43640</v>
      </c>
      <c r="C35" s="9">
        <v>43641</v>
      </c>
      <c r="D35" s="9">
        <v>43642</v>
      </c>
      <c r="E35" s="9">
        <v>43643</v>
      </c>
      <c r="F35" s="9">
        <v>43644</v>
      </c>
      <c r="G35" s="9">
        <v>43645</v>
      </c>
      <c r="H35" s="9">
        <v>43646</v>
      </c>
    </row>
    <row r="36" spans="1:8" ht="19.5" customHeight="1" x14ac:dyDescent="0.3">
      <c r="A36" s="13">
        <v>1</v>
      </c>
      <c r="B36" s="9"/>
      <c r="C36" s="9"/>
      <c r="D36" s="9"/>
      <c r="E36" s="9"/>
      <c r="F36" s="9"/>
      <c r="G36" s="9"/>
      <c r="H36" s="9"/>
    </row>
    <row r="37" spans="1:8" ht="19.5" customHeight="1" x14ac:dyDescent="0.3">
      <c r="A37" s="13">
        <v>2</v>
      </c>
      <c r="B37" s="9"/>
      <c r="C37" s="9"/>
      <c r="D37" s="9"/>
      <c r="E37" s="9"/>
      <c r="F37" s="9"/>
      <c r="G37" s="9"/>
      <c r="H37" s="9"/>
    </row>
    <row r="38" spans="1:8" ht="19.5" customHeight="1" x14ac:dyDescent="0.3">
      <c r="A38" s="13">
        <v>3</v>
      </c>
      <c r="B38" s="9"/>
      <c r="C38" s="9"/>
      <c r="D38" s="9"/>
      <c r="E38" s="9"/>
      <c r="F38" s="9"/>
      <c r="G38" s="9"/>
      <c r="H38" s="9"/>
    </row>
    <row r="39" spans="1:8" ht="19.5" customHeight="1" x14ac:dyDescent="0.3">
      <c r="A39" s="14">
        <v>4</v>
      </c>
      <c r="B39" s="9"/>
      <c r="C39" s="9"/>
      <c r="D39" s="9"/>
      <c r="E39" s="9"/>
      <c r="F39" s="9"/>
      <c r="G39" s="9"/>
      <c r="H39" s="9"/>
    </row>
    <row r="40" spans="1:8" ht="19.5" customHeight="1" x14ac:dyDescent="0.3">
      <c r="A40" s="14">
        <v>5</v>
      </c>
      <c r="B40" s="9"/>
      <c r="C40" s="9"/>
      <c r="D40" s="9"/>
      <c r="E40" s="9"/>
      <c r="F40" s="9"/>
      <c r="G40" s="9"/>
      <c r="H40" s="9"/>
    </row>
    <row r="41" spans="1:8" ht="19.5" customHeight="1" x14ac:dyDescent="0.3">
      <c r="A41" s="14">
        <v>6</v>
      </c>
      <c r="B41" s="9"/>
      <c r="C41" s="9"/>
      <c r="D41" s="9"/>
      <c r="E41" s="9"/>
      <c r="F41" s="9"/>
      <c r="G41" s="9"/>
      <c r="H41" s="9"/>
    </row>
    <row r="42" spans="1:8" ht="19.5" customHeight="1" x14ac:dyDescent="0.3">
      <c r="A42" s="14">
        <v>7</v>
      </c>
      <c r="B42" s="9"/>
      <c r="C42" s="9"/>
      <c r="D42" s="9"/>
      <c r="E42" s="9"/>
      <c r="F42" s="9"/>
      <c r="G42" s="9"/>
      <c r="H42" s="9"/>
    </row>
    <row r="43" spans="1:8" ht="19.5" customHeight="1" x14ac:dyDescent="0.3">
      <c r="B43" s="1">
        <f t="array" ref="B43:C43">DaysAndWeeks+DATE(CalendarYear,6,1)-WEEKDAY(DATE(CalendarYear,6,1),(WeekStart="Mon")+1)+36</f>
        <v>43647</v>
      </c>
      <c r="C43" s="1">
        <v>43648</v>
      </c>
      <c r="D43" s="27"/>
      <c r="E43" s="28"/>
      <c r="F43" s="28"/>
      <c r="G43" s="28"/>
      <c r="H43" s="28"/>
    </row>
    <row r="44" spans="1:8" ht="18" customHeight="1" x14ac:dyDescent="0.3">
      <c r="B44" s="7"/>
      <c r="C44" s="7"/>
      <c r="D44" s="27"/>
      <c r="E44" s="28"/>
      <c r="F44" s="28"/>
      <c r="G44" s="28"/>
      <c r="H44" s="28"/>
    </row>
    <row r="45" spans="1:8" ht="16.5" customHeight="1" x14ac:dyDescent="0.3"/>
    <row r="46" spans="1:8" ht="16.5" customHeight="1" x14ac:dyDescent="0.3"/>
    <row r="47" spans="1:8" ht="16.5" customHeight="1" x14ac:dyDescent="0.3"/>
  </sheetData>
  <mergeCells count="2">
    <mergeCell ref="D43:D44"/>
    <mergeCell ref="E43:H44"/>
  </mergeCells>
  <conditionalFormatting sqref="B35:H35 B43:C43">
    <cfRule type="expression" dxfId="101" priority="25">
      <formula>AND(DAY(B35)&gt;=1,DAY(B35)&lt;=15)</formula>
    </cfRule>
  </conditionalFormatting>
  <conditionalFormatting sqref="B3:G3">
    <cfRule type="expression" dxfId="100" priority="24">
      <formula>DAY(B3)&gt;8</formula>
    </cfRule>
  </conditionalFormatting>
  <conditionalFormatting sqref="B3 B43:B44 B35 B27 B19 B11">
    <cfRule type="expression" dxfId="99" priority="23">
      <formula>B$2="SUN"</formula>
    </cfRule>
  </conditionalFormatting>
  <conditionalFormatting sqref="G3:H3 G35:H35 G27:H27 G19:H19 G11:H11">
    <cfRule type="expression" dxfId="98" priority="22">
      <formula>G$2="SAT"</formula>
    </cfRule>
  </conditionalFormatting>
  <conditionalFormatting sqref="H3 H35 H27 H19 H11">
    <cfRule type="expression" dxfId="97" priority="21">
      <formula>$H$2="SUN"</formula>
    </cfRule>
  </conditionalFormatting>
  <dataValidations disablePrompts="1" count="3">
    <dataValidation allowBlank="1" showInputMessage="1" showErrorMessage="1" prompt="June month calendar" sqref="A1"/>
    <dataValidation allowBlank="1" showInputMessage="1" showErrorMessage="1" prompt="Enter Notes in this cell" sqref="E43:H44"/>
    <dataValidation allowBlank="1" showInputMessage="1" showErrorMessage="1" prompt="Enter Notes in cell to the right" sqref="D43:D44"/>
  </dataValidations>
  <printOptions horizontalCentered="1" verticalCentered="1"/>
  <pageMargins left="0.25" right="0.25" top="0.5" bottom="0.5" header="0.3" footer="0.3"/>
  <pageSetup paperSize="9" scale="69" orientation="landscape" r:id="rId1"/>
  <headerFooter differentFirst="1">
    <oddFooter>Page &amp;P of &amp;N</oddFooter>
    <firstHeader>&amp;LSrednja škola Krapina</firstHeader>
    <firstFooter>&amp;LNapomena: _________________________________________________________________________________________________________________________________________________</firstFooter>
  </headerFooter>
  <extLst>
    <ext xmlns:x14="http://schemas.microsoft.com/office/spreadsheetml/2009/9/main" uri="{78C0D931-6437-407d-A8EE-F0AAD7539E65}">
      <x14:conditionalFormattings>
        <x14:conditionalFormatting xmlns:xm="http://schemas.microsoft.com/office/excel/2006/main">
          <x14:cfRule type="expression" priority="19" id="{823146E7-FAC5-487B-921C-6011511BD83C}">
            <xm:f>siječanj!B$2="SUN"</xm:f>
            <x14:dxf>
              <fill>
                <patternFill>
                  <bgColor theme="3" tint="0.79998168889431442"/>
                </patternFill>
              </fill>
            </x14:dxf>
          </x14:cfRule>
          <xm:sqref>B36:B42 B28:B34 B20:B26 B12:B18 B4:B10</xm:sqref>
        </x14:conditionalFormatting>
        <x14:conditionalFormatting xmlns:xm="http://schemas.microsoft.com/office/excel/2006/main">
          <x14:cfRule type="expression" priority="18" id="{6CEFDD5E-7B4D-42B8-B910-0CCB85268D58}">
            <xm:f>siječanj!G$2="SAT"</xm:f>
            <x14:dxf>
              <fill>
                <patternFill>
                  <bgColor theme="3" tint="0.79998168889431442"/>
                </patternFill>
              </fill>
            </x14:dxf>
          </x14:cfRule>
          <xm:sqref>G36:H42 G28:H34 G20:H26 G12:H18 G4:H10</xm:sqref>
        </x14:conditionalFormatting>
        <x14:conditionalFormatting xmlns:xm="http://schemas.microsoft.com/office/excel/2006/main">
          <x14:cfRule type="expression" priority="20" id="{441BEFF0-305B-4858-B29B-1FA7E1949075}">
            <xm:f>DAY(siječanj!B45)&gt;8</xm:f>
            <x14:dxf>
              <font>
                <color theme="0" tint="-0.24994659260841701"/>
              </font>
            </x14:dxf>
          </x14:cfRule>
          <xm:sqref>B36:G42</xm:sqref>
        </x14:conditionalFormatting>
        <x14:conditionalFormatting xmlns:xm="http://schemas.microsoft.com/office/excel/2006/main">
          <x14:cfRule type="expression" priority="17" id="{77F71059-55E0-437B-A39D-6DBABAED5086}">
            <xm:f>siječanj!$H$2="SUN"</xm:f>
            <x14:dxf>
              <fill>
                <patternFill>
                  <bgColor theme="3" tint="0.79998168889431442"/>
                </patternFill>
              </fill>
            </x14:dxf>
          </x14:cfRule>
          <xm:sqref>H4:H10</xm:sqref>
        </x14:conditionalFormatting>
        <x14:conditionalFormatting xmlns:xm="http://schemas.microsoft.com/office/excel/2006/main">
          <x14:cfRule type="expression" priority="13" id="{702CE13F-7C08-437D-ACAE-14B27A8C0911}">
            <xm:f>siječanj!$H$2="SUN"</xm:f>
            <x14:dxf>
              <fill>
                <patternFill>
                  <bgColor theme="3" tint="0.79998168889431442"/>
                </patternFill>
              </fill>
            </x14:dxf>
          </x14:cfRule>
          <xm:sqref>H12:H18</xm:sqref>
        </x14:conditionalFormatting>
        <x14:conditionalFormatting xmlns:xm="http://schemas.microsoft.com/office/excel/2006/main">
          <x14:cfRule type="expression" priority="9" id="{0EABD2FF-0B6C-40FD-8EF0-57F7EEF77A56}">
            <xm:f>siječanj!$H$2="SUN"</xm:f>
            <x14:dxf>
              <fill>
                <patternFill>
                  <bgColor theme="3" tint="0.79998168889431442"/>
                </patternFill>
              </fill>
            </x14:dxf>
          </x14:cfRule>
          <xm:sqref>H20:H26</xm:sqref>
        </x14:conditionalFormatting>
        <x14:conditionalFormatting xmlns:xm="http://schemas.microsoft.com/office/excel/2006/main">
          <x14:cfRule type="expression" priority="5" id="{A254A0BB-AED4-4F36-B2CD-2C673FE4D1C4}">
            <xm:f>siječanj!$H$2="SUN"</xm:f>
            <x14:dxf>
              <fill>
                <patternFill>
                  <bgColor theme="3" tint="0.79998168889431442"/>
                </patternFill>
              </fill>
            </x14:dxf>
          </x14:cfRule>
          <xm:sqref>H28:H34</xm:sqref>
        </x14:conditionalFormatting>
        <x14:conditionalFormatting xmlns:xm="http://schemas.microsoft.com/office/excel/2006/main">
          <x14:cfRule type="expression" priority="1" id="{5DF38F97-D4AE-446D-98FF-537FCCF8C4F9}">
            <xm:f>siječanj!$H$2="SUN"</xm:f>
            <x14:dxf>
              <fill>
                <patternFill>
                  <bgColor theme="3" tint="0.79998168889431442"/>
                </patternFill>
              </fill>
            </x14:dxf>
          </x14:cfRule>
          <xm:sqref>H36:H42</xm:sqref>
        </x14:conditionalFormatting>
        <x14:conditionalFormatting xmlns:xm="http://schemas.microsoft.com/office/excel/2006/main">
          <x14:cfRule type="expression" priority="556" id="{441BEFF0-305B-4858-B29B-1FA7E1949075}">
            <xm:f>DAY(siječanj!B36)&gt;8</xm:f>
            <x14:dxf>
              <font>
                <color theme="0" tint="-0.24994659260841701"/>
              </font>
            </x14:dxf>
          </x14:cfRule>
          <xm:sqref>B28:G34</xm:sqref>
        </x14:conditionalFormatting>
        <x14:conditionalFormatting xmlns:xm="http://schemas.microsoft.com/office/excel/2006/main">
          <x14:cfRule type="expression" priority="626" id="{441BEFF0-305B-4858-B29B-1FA7E1949075}">
            <xm:f>DAY(siječanj!B27)&gt;8</xm:f>
            <x14:dxf>
              <font>
                <color theme="0" tint="-0.24994659260841701"/>
              </font>
            </x14:dxf>
          </x14:cfRule>
          <xm:sqref>B20:G26</xm:sqref>
        </x14:conditionalFormatting>
        <x14:conditionalFormatting xmlns:xm="http://schemas.microsoft.com/office/excel/2006/main">
          <x14:cfRule type="expression" priority="694" id="{441BEFF0-305B-4858-B29B-1FA7E1949075}">
            <xm:f>DAY(siječanj!B18)&gt;8</xm:f>
            <x14:dxf>
              <font>
                <color theme="0" tint="-0.24994659260841701"/>
              </font>
            </x14:dxf>
          </x14:cfRule>
          <xm:sqref>B12:G18</xm:sqref>
        </x14:conditionalFormatting>
        <x14:conditionalFormatting xmlns:xm="http://schemas.microsoft.com/office/excel/2006/main">
          <x14:cfRule type="expression" priority="760" id="{441BEFF0-305B-4858-B29B-1FA7E1949075}">
            <xm:f>DAY(siječanj!B9)&gt;8</xm:f>
            <x14:dxf>
              <font>
                <color theme="0" tint="-0.24994659260841701"/>
              </font>
            </x14:dxf>
          </x14:cfRule>
          <xm:sqref>B4:G10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B1:H17"/>
  <sheetViews>
    <sheetView showGridLines="0" zoomScaleNormal="100" workbookViewId="0">
      <selection activeCell="B4" sqref="B4"/>
    </sheetView>
  </sheetViews>
  <sheetFormatPr defaultColWidth="9.875" defaultRowHeight="16.5" x14ac:dyDescent="0.3"/>
  <cols>
    <col min="1" max="1" width="8.875" style="4" customWidth="1"/>
    <col min="2" max="8" width="18.375" style="4" customWidth="1"/>
    <col min="9" max="9" width="2.625" style="4" customWidth="1"/>
    <col min="10" max="10" width="8.75" style="4" customWidth="1"/>
    <col min="11" max="16384" width="9.875" style="4"/>
  </cols>
  <sheetData>
    <row r="1" spans="2:8" ht="20.100000000000001" customHeight="1" x14ac:dyDescent="0.3">
      <c r="B1" s="4" t="s">
        <v>10</v>
      </c>
      <c r="C1" s="4">
        <f>CalendarYear</f>
        <v>2019</v>
      </c>
    </row>
    <row r="2" spans="2:8" ht="30" customHeight="1" x14ac:dyDescent="0.3">
      <c r="B2" s="10" t="str">
        <f t="shared" ref="B2:H2" si="0">UPPER(TEXT(B3,"ddd"))</f>
        <v>PON</v>
      </c>
      <c r="C2" s="10" t="str">
        <f t="shared" si="0"/>
        <v>UTO</v>
      </c>
      <c r="D2" s="10" t="str">
        <f t="shared" si="0"/>
        <v>SRI</v>
      </c>
      <c r="E2" s="10" t="str">
        <f t="shared" si="0"/>
        <v>ČET</v>
      </c>
      <c r="F2" s="10" t="str">
        <f t="shared" si="0"/>
        <v>PET</v>
      </c>
      <c r="G2" s="10" t="str">
        <f t="shared" si="0"/>
        <v>SUB</v>
      </c>
      <c r="H2" s="10" t="str">
        <f t="shared" si="0"/>
        <v>NED</v>
      </c>
    </row>
    <row r="3" spans="2:8" ht="19.5" customHeight="1" x14ac:dyDescent="0.3">
      <c r="B3" s="1">
        <f t="array" ref="B3:H3">DaysAndWeeks+DATE(CalendarYear,7,1)-WEEKDAY(DATE(CalendarYear,7,1),(WeekStart="Mon")+1)+1</f>
        <v>43647</v>
      </c>
      <c r="C3" s="1">
        <v>43648</v>
      </c>
      <c r="D3" s="1">
        <v>43649</v>
      </c>
      <c r="E3" s="1">
        <v>43650</v>
      </c>
      <c r="F3" s="1">
        <v>43651</v>
      </c>
      <c r="G3" s="1">
        <v>43652</v>
      </c>
      <c r="H3" s="1">
        <v>43653</v>
      </c>
    </row>
    <row r="4" spans="2:8" ht="75" customHeight="1" x14ac:dyDescent="0.3">
      <c r="B4" s="6"/>
      <c r="C4" s="6"/>
      <c r="D4" s="6"/>
      <c r="E4" s="6"/>
      <c r="F4" s="6"/>
      <c r="G4" s="6"/>
      <c r="H4" s="6"/>
    </row>
    <row r="5" spans="2:8" ht="19.5" customHeight="1" x14ac:dyDescent="0.3">
      <c r="B5" s="1">
        <f t="array" ref="B5:H5">DaysAndWeeks+DATE(CalendarYear,7,1)-WEEKDAY(DATE(CalendarYear,7,1),(WeekStart="Mon")+1)+8</f>
        <v>43654</v>
      </c>
      <c r="C5" s="1">
        <v>43655</v>
      </c>
      <c r="D5" s="1">
        <v>43656</v>
      </c>
      <c r="E5" s="1">
        <v>43657</v>
      </c>
      <c r="F5" s="1">
        <v>43658</v>
      </c>
      <c r="G5" s="1">
        <v>43659</v>
      </c>
      <c r="H5" s="1">
        <v>43660</v>
      </c>
    </row>
    <row r="6" spans="2:8" ht="75" customHeight="1" x14ac:dyDescent="0.3">
      <c r="B6" s="7"/>
      <c r="C6" s="7"/>
      <c r="D6" s="7"/>
      <c r="E6" s="7"/>
      <c r="F6" s="7"/>
      <c r="G6" s="6"/>
      <c r="H6" s="6"/>
    </row>
    <row r="7" spans="2:8" ht="19.5" customHeight="1" x14ac:dyDescent="0.3">
      <c r="B7" s="1">
        <f t="array" ref="B7:H7">DaysAndWeeks+DATE(CalendarYear,7,1)-WEEKDAY(DATE(CalendarYear,7,1),(WeekStart="Mon")+1)+15</f>
        <v>43661</v>
      </c>
      <c r="C7" s="1">
        <v>43662</v>
      </c>
      <c r="D7" s="1">
        <v>43663</v>
      </c>
      <c r="E7" s="1">
        <v>43664</v>
      </c>
      <c r="F7" s="1">
        <v>43665</v>
      </c>
      <c r="G7" s="1">
        <v>43666</v>
      </c>
      <c r="H7" s="1">
        <v>43667</v>
      </c>
    </row>
    <row r="8" spans="2:8" ht="75" customHeight="1" x14ac:dyDescent="0.3">
      <c r="B8" s="7"/>
      <c r="C8" s="7"/>
      <c r="D8" s="7"/>
      <c r="E8" s="7"/>
      <c r="F8" s="7"/>
      <c r="G8" s="6"/>
      <c r="H8" s="6"/>
    </row>
    <row r="9" spans="2:8" ht="19.5" customHeight="1" x14ac:dyDescent="0.3">
      <c r="B9" s="1">
        <f t="array" ref="B9:H9">DaysAndWeeks+DATE(CalendarYear,7,1)-WEEKDAY(DATE(CalendarYear,7,1),(WeekStart="Mon")+1)+22</f>
        <v>43668</v>
      </c>
      <c r="C9" s="1">
        <v>43669</v>
      </c>
      <c r="D9" s="1">
        <v>43670</v>
      </c>
      <c r="E9" s="1">
        <v>43671</v>
      </c>
      <c r="F9" s="1">
        <v>43672</v>
      </c>
      <c r="G9" s="1">
        <v>43673</v>
      </c>
      <c r="H9" s="1">
        <v>43674</v>
      </c>
    </row>
    <row r="10" spans="2:8" ht="75" customHeight="1" x14ac:dyDescent="0.3">
      <c r="B10" s="7"/>
      <c r="C10" s="7"/>
      <c r="D10" s="7"/>
      <c r="E10" s="7"/>
      <c r="F10" s="7"/>
      <c r="G10" s="6"/>
      <c r="H10" s="6"/>
    </row>
    <row r="11" spans="2:8" ht="19.5" customHeight="1" x14ac:dyDescent="0.3">
      <c r="B11" s="1">
        <f t="array" ref="B11:H11">DaysAndWeeks+DATE(CalendarYear,7,1)-WEEKDAY(DATE(CalendarYear,7,1),(WeekStart="Mon")+1)+29</f>
        <v>43675</v>
      </c>
      <c r="C11" s="1">
        <v>43676</v>
      </c>
      <c r="D11" s="1">
        <v>43677</v>
      </c>
      <c r="E11" s="1">
        <v>43678</v>
      </c>
      <c r="F11" s="1">
        <v>43679</v>
      </c>
      <c r="G11" s="1">
        <v>43680</v>
      </c>
      <c r="H11" s="1">
        <v>43681</v>
      </c>
    </row>
    <row r="12" spans="2:8" ht="75" customHeight="1" x14ac:dyDescent="0.3">
      <c r="B12" s="7"/>
      <c r="C12" s="7"/>
      <c r="D12" s="7"/>
      <c r="E12" s="7"/>
      <c r="F12" s="7"/>
      <c r="G12" s="6"/>
      <c r="H12" s="6"/>
    </row>
    <row r="13" spans="2:8" ht="19.5" customHeight="1" x14ac:dyDescent="0.3">
      <c r="B13" s="1">
        <f t="array" ref="B13:C13">DaysAndWeeks+DATE(CalendarYear,7,1)-WEEKDAY(DATE(CalendarYear,7,1),(WeekStart="Mon")+1)+36</f>
        <v>43682</v>
      </c>
      <c r="C13" s="1">
        <v>43683</v>
      </c>
      <c r="D13" s="27"/>
      <c r="E13" s="28"/>
      <c r="F13" s="28"/>
      <c r="G13" s="28"/>
      <c r="H13" s="28"/>
    </row>
    <row r="14" spans="2:8" ht="75" customHeight="1" x14ac:dyDescent="0.3">
      <c r="B14" s="7"/>
      <c r="C14" s="7"/>
      <c r="D14" s="27"/>
      <c r="E14" s="28"/>
      <c r="F14" s="28"/>
      <c r="G14" s="28"/>
      <c r="H14" s="28"/>
    </row>
    <row r="15" spans="2:8" ht="16.5" customHeight="1" x14ac:dyDescent="0.3"/>
    <row r="16" spans="2:8" ht="16.5" customHeight="1" x14ac:dyDescent="0.3"/>
    <row r="17" ht="16.5" customHeight="1" x14ac:dyDescent="0.3"/>
  </sheetData>
  <mergeCells count="2">
    <mergeCell ref="D13:D14"/>
    <mergeCell ref="E13:H14"/>
  </mergeCells>
  <conditionalFormatting sqref="B11:H11 B13:C13">
    <cfRule type="expression" dxfId="84" priority="5">
      <formula>AND(DAY(B11)&gt;=1,DAY(B11)&lt;=15)</formula>
    </cfRule>
  </conditionalFormatting>
  <conditionalFormatting sqref="B3:G4">
    <cfRule type="expression" dxfId="83" priority="4">
      <formula>DAY(B3)&gt;8</formula>
    </cfRule>
  </conditionalFormatting>
  <conditionalFormatting sqref="B3:B14">
    <cfRule type="expression" dxfId="82" priority="3">
      <formula>B$2="SUN"</formula>
    </cfRule>
  </conditionalFormatting>
  <conditionalFormatting sqref="G3:H12">
    <cfRule type="expression" dxfId="81" priority="2">
      <formula>G$2="SAT"</formula>
    </cfRule>
  </conditionalFormatting>
  <conditionalFormatting sqref="H3:H12">
    <cfRule type="expression" dxfId="80" priority="1">
      <formula>$H$2="SUN"</formula>
    </cfRule>
  </conditionalFormatting>
  <dataValidations count="3">
    <dataValidation allowBlank="1" showInputMessage="1" showErrorMessage="1" prompt="Enter Notes in cell to the right" sqref="D13:D14"/>
    <dataValidation allowBlank="1" showInputMessage="1" showErrorMessage="1" prompt="Enter Notes in this cell" sqref="E13:H14"/>
    <dataValidation allowBlank="1" showInputMessage="1" showErrorMessage="1" prompt="July month calendar" sqref="A1"/>
  </dataValidations>
  <printOptions horizontalCentered="1" verticalCentered="1"/>
  <pageMargins left="0.25" right="0.25" top="0.5" bottom="0.5" header="0.3" footer="0.3"/>
  <pageSetup paperSize="9"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autoPageBreaks="0" fitToPage="1"/>
  </sheetPr>
  <dimension ref="B1:H17"/>
  <sheetViews>
    <sheetView showGridLines="0" topLeftCell="A40" zoomScaleNormal="100" workbookViewId="0">
      <selection activeCell="C1" sqref="C1"/>
    </sheetView>
  </sheetViews>
  <sheetFormatPr defaultColWidth="9.875" defaultRowHeight="16.5" x14ac:dyDescent="0.3"/>
  <cols>
    <col min="1" max="1" width="7.5" style="4" customWidth="1"/>
    <col min="2" max="8" width="18.375" style="4" customWidth="1"/>
    <col min="9" max="9" width="2.625" style="4" customWidth="1"/>
    <col min="10" max="10" width="8.75" style="4" customWidth="1"/>
    <col min="11" max="16384" width="9.875" style="4"/>
  </cols>
  <sheetData>
    <row r="1" spans="2:8" ht="20.100000000000001" customHeight="1" x14ac:dyDescent="0.3">
      <c r="B1" s="4" t="s">
        <v>9</v>
      </c>
      <c r="C1" s="4">
        <f>CalendarYear</f>
        <v>2019</v>
      </c>
    </row>
    <row r="2" spans="2:8" ht="30" customHeight="1" x14ac:dyDescent="0.3">
      <c r="B2" s="10" t="str">
        <f t="shared" ref="B2:H2" si="0">UPPER(TEXT(B3,"ddd"))</f>
        <v>PON</v>
      </c>
      <c r="C2" s="10" t="str">
        <f t="shared" si="0"/>
        <v>UTO</v>
      </c>
      <c r="D2" s="10" t="str">
        <f t="shared" si="0"/>
        <v>SRI</v>
      </c>
      <c r="E2" s="10" t="str">
        <f t="shared" si="0"/>
        <v>ČET</v>
      </c>
      <c r="F2" s="10" t="str">
        <f t="shared" si="0"/>
        <v>PET</v>
      </c>
      <c r="G2" s="10" t="str">
        <f t="shared" si="0"/>
        <v>SUB</v>
      </c>
      <c r="H2" s="10" t="str">
        <f t="shared" si="0"/>
        <v>NED</v>
      </c>
    </row>
    <row r="3" spans="2:8" ht="19.5" customHeight="1" x14ac:dyDescent="0.3">
      <c r="B3" s="1">
        <f t="array" ref="B3:H3">DaysAndWeeks+DATE(CalendarYear,8,1)-WEEKDAY(DATE(CalendarYear,8,1),(WeekStart="Mon")+1)+1</f>
        <v>43675</v>
      </c>
      <c r="C3" s="1">
        <v>43676</v>
      </c>
      <c r="D3" s="1">
        <v>43677</v>
      </c>
      <c r="E3" s="1">
        <v>43678</v>
      </c>
      <c r="F3" s="1">
        <v>43679</v>
      </c>
      <c r="G3" s="1">
        <v>43680</v>
      </c>
      <c r="H3" s="1">
        <v>43681</v>
      </c>
    </row>
    <row r="4" spans="2:8" ht="75" customHeight="1" x14ac:dyDescent="0.3">
      <c r="B4" s="6"/>
      <c r="C4" s="6"/>
      <c r="D4" s="6"/>
      <c r="E4" s="6"/>
      <c r="F4" s="6"/>
      <c r="G4" s="6"/>
      <c r="H4" s="6"/>
    </row>
    <row r="5" spans="2:8" ht="19.5" customHeight="1" x14ac:dyDescent="0.3">
      <c r="B5" s="1">
        <f t="array" ref="B5:H5">DaysAndWeeks+DATE(CalendarYear,8,1)-WEEKDAY(DATE(CalendarYear,8,1),(WeekStart="Mon")+1)+8</f>
        <v>43682</v>
      </c>
      <c r="C5" s="1">
        <v>43683</v>
      </c>
      <c r="D5" s="1">
        <v>43684</v>
      </c>
      <c r="E5" s="1">
        <v>43685</v>
      </c>
      <c r="F5" s="1">
        <v>43686</v>
      </c>
      <c r="G5" s="1">
        <v>43687</v>
      </c>
      <c r="H5" s="1">
        <v>43688</v>
      </c>
    </row>
    <row r="6" spans="2:8" ht="75" customHeight="1" x14ac:dyDescent="0.3">
      <c r="B6" s="7"/>
      <c r="C6" s="7"/>
      <c r="D6" s="7"/>
      <c r="E6" s="7"/>
      <c r="F6" s="7"/>
      <c r="G6" s="6"/>
      <c r="H6" s="6"/>
    </row>
    <row r="7" spans="2:8" ht="19.5" customHeight="1" x14ac:dyDescent="0.3">
      <c r="B7" s="1">
        <f t="array" ref="B7:H7">DaysAndWeeks+DATE(CalendarYear,8,1)-WEEKDAY(DATE(CalendarYear,8,1),(WeekStart="Mon")+1)+15</f>
        <v>43689</v>
      </c>
      <c r="C7" s="1">
        <v>43690</v>
      </c>
      <c r="D7" s="1">
        <v>43691</v>
      </c>
      <c r="E7" s="1">
        <v>43692</v>
      </c>
      <c r="F7" s="1">
        <v>43693</v>
      </c>
      <c r="G7" s="1">
        <v>43694</v>
      </c>
      <c r="H7" s="1">
        <v>43695</v>
      </c>
    </row>
    <row r="8" spans="2:8" ht="75" customHeight="1" x14ac:dyDescent="0.3">
      <c r="B8" s="7"/>
      <c r="C8" s="7"/>
      <c r="D8" s="7"/>
      <c r="E8" s="7"/>
      <c r="F8" s="7"/>
      <c r="G8" s="6"/>
      <c r="H8" s="6"/>
    </row>
    <row r="9" spans="2:8" ht="19.5" customHeight="1" x14ac:dyDescent="0.3">
      <c r="B9" s="1">
        <f t="array" ref="B9:H9">DaysAndWeeks+DATE(CalendarYear,8,1)-WEEKDAY(DATE(CalendarYear,8,1),(WeekStart="Mon")+1)+22</f>
        <v>43696</v>
      </c>
      <c r="C9" s="1">
        <v>43697</v>
      </c>
      <c r="D9" s="1">
        <v>43698</v>
      </c>
      <c r="E9" s="1">
        <v>43699</v>
      </c>
      <c r="F9" s="1">
        <v>43700</v>
      </c>
      <c r="G9" s="1">
        <v>43701</v>
      </c>
      <c r="H9" s="1">
        <v>43702</v>
      </c>
    </row>
    <row r="10" spans="2:8" ht="75" customHeight="1" x14ac:dyDescent="0.3">
      <c r="B10" s="7"/>
      <c r="C10" s="7"/>
      <c r="D10" s="7"/>
      <c r="E10" s="7"/>
      <c r="F10" s="7"/>
      <c r="G10" s="6"/>
      <c r="H10" s="6"/>
    </row>
    <row r="11" spans="2:8" ht="19.5" customHeight="1" x14ac:dyDescent="0.3">
      <c r="B11" s="1">
        <f t="array" ref="B11:H11">DaysAndWeeks+DATE(CalendarYear,8,1)-WEEKDAY(DATE(CalendarYear,8,1),(WeekStart="Mon")+1)+29</f>
        <v>43703</v>
      </c>
      <c r="C11" s="1">
        <v>43704</v>
      </c>
      <c r="D11" s="1">
        <v>43705</v>
      </c>
      <c r="E11" s="1">
        <v>43706</v>
      </c>
      <c r="F11" s="1">
        <v>43707</v>
      </c>
      <c r="G11" s="1">
        <v>43708</v>
      </c>
      <c r="H11" s="1">
        <v>43709</v>
      </c>
    </row>
    <row r="12" spans="2:8" ht="75" customHeight="1" x14ac:dyDescent="0.3">
      <c r="B12" s="7"/>
      <c r="C12" s="7"/>
      <c r="D12" s="7"/>
      <c r="E12" s="7"/>
      <c r="F12" s="7"/>
      <c r="G12" s="6"/>
      <c r="H12" s="6"/>
    </row>
    <row r="13" spans="2:8" ht="19.5" customHeight="1" x14ac:dyDescent="0.3">
      <c r="B13" s="1">
        <f t="array" ref="B13:C13">DaysAndWeeks+DATE(CalendarYear,8,1)-WEEKDAY(DATE(CalendarYear,8,1),(WeekStart="Mon")+1)+36</f>
        <v>43710</v>
      </c>
      <c r="C13" s="1">
        <v>43711</v>
      </c>
      <c r="D13" s="27"/>
      <c r="E13" s="28"/>
      <c r="F13" s="28"/>
      <c r="G13" s="28"/>
      <c r="H13" s="28"/>
    </row>
    <row r="14" spans="2:8" ht="75" customHeight="1" x14ac:dyDescent="0.3">
      <c r="B14" s="7"/>
      <c r="C14" s="7"/>
      <c r="D14" s="27"/>
      <c r="E14" s="28"/>
      <c r="F14" s="28"/>
      <c r="G14" s="28"/>
      <c r="H14" s="28"/>
    </row>
    <row r="15" spans="2:8" ht="16.5" customHeight="1" x14ac:dyDescent="0.3"/>
    <row r="16" spans="2:8" ht="16.5" customHeight="1" x14ac:dyDescent="0.3"/>
    <row r="17" ht="16.5" customHeight="1" x14ac:dyDescent="0.3"/>
  </sheetData>
  <mergeCells count="2">
    <mergeCell ref="D13:D14"/>
    <mergeCell ref="E13:H14"/>
  </mergeCells>
  <conditionalFormatting sqref="B11:H11 B13:C13">
    <cfRule type="expression" dxfId="79" priority="5">
      <formula>AND(DAY(B11)&gt;=1,DAY(B11)&lt;=15)</formula>
    </cfRule>
  </conditionalFormatting>
  <conditionalFormatting sqref="B3:G4">
    <cfRule type="expression" dxfId="78" priority="4">
      <formula>DAY(B3)&gt;8</formula>
    </cfRule>
  </conditionalFormatting>
  <conditionalFormatting sqref="B3:B14">
    <cfRule type="expression" dxfId="77" priority="3">
      <formula>B$2="SUN"</formula>
    </cfRule>
  </conditionalFormatting>
  <conditionalFormatting sqref="G3:H12">
    <cfRule type="expression" dxfId="76" priority="2">
      <formula>G$2="SAT"</formula>
    </cfRule>
  </conditionalFormatting>
  <conditionalFormatting sqref="H3:H12">
    <cfRule type="expression" dxfId="75" priority="1">
      <formula>$H$2="SUN"</formula>
    </cfRule>
  </conditionalFormatting>
  <dataValidations count="3">
    <dataValidation allowBlank="1" showInputMessage="1" showErrorMessage="1" prompt="August month calendar" sqref="A1"/>
    <dataValidation allowBlank="1" showInputMessage="1" showErrorMessage="1" prompt="Enter Notes in this cell" sqref="E13:H14"/>
    <dataValidation allowBlank="1" showInputMessage="1" showErrorMessage="1" prompt="Enter Notes in cell to the right" sqref="D13:D14"/>
  </dataValidations>
  <printOptions horizontalCentered="1" verticalCentered="1"/>
  <pageMargins left="0.25" right="0.25" top="0.5" bottom="0.5" header="0.3" footer="0.3"/>
  <pageSetup paperSize="9"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autoPageBreaks="0" fitToPage="1"/>
  </sheetPr>
  <dimension ref="A1:H50"/>
  <sheetViews>
    <sheetView showGridLines="0" view="pageLayout" zoomScaleNormal="100" workbookViewId="0">
      <selection activeCell="D8" sqref="D8"/>
    </sheetView>
  </sheetViews>
  <sheetFormatPr defaultColWidth="9.875" defaultRowHeight="16.5" x14ac:dyDescent="0.3"/>
  <cols>
    <col min="1" max="1" width="6.75" style="4" customWidth="1"/>
    <col min="2" max="6" width="25.625" style="4" customWidth="1"/>
    <col min="7" max="8" width="18.375" style="4" customWidth="1"/>
    <col min="9" max="9" width="2.625" style="4" customWidth="1"/>
    <col min="10" max="10" width="8.75" style="4" customWidth="1"/>
    <col min="11" max="16384" width="9.875" style="4"/>
  </cols>
  <sheetData>
    <row r="1" spans="1:8" ht="20.100000000000001" customHeight="1" x14ac:dyDescent="0.3">
      <c r="B1" s="23" t="s">
        <v>8</v>
      </c>
      <c r="C1" s="23">
        <f>CalendarYear</f>
        <v>2019</v>
      </c>
    </row>
    <row r="2" spans="1:8" ht="30" customHeight="1" x14ac:dyDescent="0.3">
      <c r="B2" s="16" t="str">
        <f t="shared" ref="B2:H2" si="0">UPPER(TEXT(B3,"ddd"))</f>
        <v>PON</v>
      </c>
      <c r="C2" s="16" t="str">
        <f t="shared" si="0"/>
        <v>UTO</v>
      </c>
      <c r="D2" s="16" t="str">
        <f t="shared" si="0"/>
        <v>SRI</v>
      </c>
      <c r="E2" s="16" t="str">
        <f t="shared" si="0"/>
        <v>ČET</v>
      </c>
      <c r="F2" s="16" t="str">
        <f t="shared" si="0"/>
        <v>PET</v>
      </c>
      <c r="G2" s="16" t="str">
        <f t="shared" si="0"/>
        <v>SUB</v>
      </c>
      <c r="H2" s="16" t="str">
        <f t="shared" si="0"/>
        <v>NED</v>
      </c>
    </row>
    <row r="3" spans="1:8" ht="19.5" customHeight="1" x14ac:dyDescent="0.3">
      <c r="B3" s="9">
        <f t="array" ref="B3:H3">DaysAndWeeks+DATE(CalendarYear,9,1)-WEEKDAY(DATE(CalendarYear,9,1),(WeekStart="Mon")+1)+1</f>
        <v>43703</v>
      </c>
      <c r="C3" s="9">
        <v>43704</v>
      </c>
      <c r="D3" s="9">
        <v>43705</v>
      </c>
      <c r="E3" s="9">
        <v>43706</v>
      </c>
      <c r="F3" s="9">
        <v>43707</v>
      </c>
      <c r="G3" s="9">
        <v>43708</v>
      </c>
      <c r="H3" s="9">
        <v>43709</v>
      </c>
    </row>
    <row r="4" spans="1:8" ht="19.5" customHeight="1" x14ac:dyDescent="0.3">
      <c r="A4" s="13">
        <v>1</v>
      </c>
      <c r="B4" s="9"/>
      <c r="C4" s="9"/>
      <c r="D4" s="9"/>
      <c r="E4" s="9"/>
      <c r="F4" s="9"/>
      <c r="G4" s="9"/>
      <c r="H4" s="9"/>
    </row>
    <row r="5" spans="1:8" ht="19.5" customHeight="1" x14ac:dyDescent="0.3">
      <c r="A5" s="13">
        <v>2</v>
      </c>
      <c r="B5" s="9"/>
      <c r="C5" s="9"/>
      <c r="D5" s="9"/>
      <c r="E5" s="9"/>
      <c r="F5" s="9"/>
      <c r="G5" s="9"/>
      <c r="H5" s="9"/>
    </row>
    <row r="6" spans="1:8" ht="19.5" customHeight="1" x14ac:dyDescent="0.3">
      <c r="A6" s="13">
        <v>3</v>
      </c>
      <c r="B6" s="9"/>
      <c r="C6" s="9"/>
      <c r="D6" s="9"/>
      <c r="E6" s="9"/>
      <c r="F6" s="9"/>
      <c r="G6" s="9"/>
      <c r="H6" s="9"/>
    </row>
    <row r="7" spans="1:8" ht="19.5" customHeight="1" x14ac:dyDescent="0.3">
      <c r="A7" s="14">
        <v>4</v>
      </c>
      <c r="B7" s="9"/>
      <c r="C7" s="9"/>
      <c r="D7" s="9"/>
      <c r="E7" s="9"/>
      <c r="F7" s="9"/>
      <c r="G7" s="9"/>
      <c r="H7" s="9"/>
    </row>
    <row r="8" spans="1:8" ht="19.5" customHeight="1" x14ac:dyDescent="0.3">
      <c r="A8" s="14">
        <v>5</v>
      </c>
      <c r="B8" s="9"/>
      <c r="C8" s="9"/>
      <c r="D8" s="9"/>
      <c r="E8" s="9"/>
      <c r="F8" s="9"/>
      <c r="G8" s="9"/>
      <c r="H8" s="9"/>
    </row>
    <row r="9" spans="1:8" ht="19.5" customHeight="1" x14ac:dyDescent="0.3">
      <c r="A9" s="14">
        <v>6</v>
      </c>
      <c r="B9" s="9"/>
      <c r="C9" s="9"/>
      <c r="D9" s="9"/>
      <c r="E9" s="9"/>
      <c r="F9" s="9"/>
      <c r="G9" s="9"/>
      <c r="H9" s="9"/>
    </row>
    <row r="10" spans="1:8" ht="19.5" customHeight="1" x14ac:dyDescent="0.3">
      <c r="A10" s="14">
        <v>7</v>
      </c>
      <c r="B10" s="9"/>
      <c r="C10" s="9"/>
      <c r="D10" s="9"/>
      <c r="E10" s="9"/>
      <c r="F10" s="9"/>
      <c r="G10" s="9"/>
      <c r="H10" s="9"/>
    </row>
    <row r="11" spans="1:8" ht="19.5" customHeight="1" x14ac:dyDescent="0.3">
      <c r="B11" s="9">
        <f t="array" ref="B11:H11">DaysAndWeeks+DATE(CalendarYear,9,1)-WEEKDAY(DATE(CalendarYear,9,1),(WeekStart="Mon")+1)+8</f>
        <v>43710</v>
      </c>
      <c r="C11" s="9">
        <v>43711</v>
      </c>
      <c r="D11" s="9">
        <v>43712</v>
      </c>
      <c r="E11" s="9">
        <v>43713</v>
      </c>
      <c r="F11" s="9">
        <v>43714</v>
      </c>
      <c r="G11" s="9">
        <v>43715</v>
      </c>
      <c r="H11" s="9">
        <v>43716</v>
      </c>
    </row>
    <row r="12" spans="1:8" ht="19.5" customHeight="1" x14ac:dyDescent="0.3">
      <c r="A12" s="13">
        <v>1</v>
      </c>
      <c r="B12" s="9"/>
      <c r="C12" s="9"/>
      <c r="D12" s="9"/>
      <c r="E12" s="9"/>
      <c r="F12" s="9"/>
      <c r="G12" s="9"/>
      <c r="H12" s="9"/>
    </row>
    <row r="13" spans="1:8" ht="19.5" customHeight="1" x14ac:dyDescent="0.3">
      <c r="A13" s="13">
        <v>2</v>
      </c>
      <c r="B13" s="9"/>
      <c r="C13" s="9"/>
      <c r="D13" s="9"/>
      <c r="E13" s="9"/>
      <c r="F13" s="9"/>
      <c r="G13" s="9"/>
      <c r="H13" s="9"/>
    </row>
    <row r="14" spans="1:8" ht="19.5" customHeight="1" x14ac:dyDescent="0.3">
      <c r="A14" s="13">
        <v>3</v>
      </c>
      <c r="B14" s="9"/>
      <c r="C14" s="9"/>
      <c r="D14" s="9"/>
      <c r="E14" s="9"/>
      <c r="F14" s="9"/>
      <c r="G14" s="9"/>
      <c r="H14" s="9"/>
    </row>
    <row r="15" spans="1:8" ht="19.5" customHeight="1" x14ac:dyDescent="0.3">
      <c r="A15" s="14">
        <v>4</v>
      </c>
      <c r="B15" s="9"/>
      <c r="C15" s="9"/>
      <c r="D15" s="9"/>
      <c r="E15" s="9"/>
      <c r="F15" s="9"/>
      <c r="G15" s="9"/>
      <c r="H15" s="9"/>
    </row>
    <row r="16" spans="1:8" ht="19.5" customHeight="1" x14ac:dyDescent="0.3">
      <c r="A16" s="14">
        <v>5</v>
      </c>
      <c r="B16" s="9"/>
      <c r="C16" s="9"/>
      <c r="D16" s="9"/>
      <c r="E16" s="9"/>
      <c r="F16" s="9"/>
      <c r="G16" s="9"/>
      <c r="H16" s="9"/>
    </row>
    <row r="17" spans="1:8" ht="19.5" customHeight="1" x14ac:dyDescent="0.3">
      <c r="A17" s="14">
        <v>6</v>
      </c>
      <c r="B17" s="9"/>
      <c r="C17" s="9"/>
      <c r="D17" s="9"/>
      <c r="E17" s="9"/>
      <c r="F17" s="9"/>
      <c r="G17" s="9"/>
      <c r="H17" s="9"/>
    </row>
    <row r="18" spans="1:8" ht="19.5" customHeight="1" x14ac:dyDescent="0.3">
      <c r="A18" s="14">
        <v>7</v>
      </c>
      <c r="B18" s="9"/>
      <c r="C18" s="9"/>
      <c r="D18" s="9"/>
      <c r="E18" s="9"/>
      <c r="F18" s="9"/>
      <c r="G18" s="9"/>
      <c r="H18" s="9"/>
    </row>
    <row r="19" spans="1:8" ht="19.5" customHeight="1" x14ac:dyDescent="0.3">
      <c r="B19" s="9">
        <f t="array" ref="B19:H19">DaysAndWeeks+DATE(CalendarYear,9,1)-WEEKDAY(DATE(CalendarYear,9,1),(WeekStart="Mon")+1)+15</f>
        <v>43717</v>
      </c>
      <c r="C19" s="9">
        <v>43718</v>
      </c>
      <c r="D19" s="9">
        <v>43719</v>
      </c>
      <c r="E19" s="9">
        <v>43720</v>
      </c>
      <c r="F19" s="9">
        <v>43721</v>
      </c>
      <c r="G19" s="9">
        <v>43722</v>
      </c>
      <c r="H19" s="9">
        <v>43723</v>
      </c>
    </row>
    <row r="20" spans="1:8" ht="19.5" customHeight="1" x14ac:dyDescent="0.3">
      <c r="A20" s="13">
        <v>1</v>
      </c>
      <c r="B20" s="9"/>
      <c r="C20" s="9"/>
      <c r="D20" s="9"/>
      <c r="E20" s="9"/>
      <c r="F20" s="9"/>
      <c r="G20" s="9"/>
      <c r="H20" s="9"/>
    </row>
    <row r="21" spans="1:8" ht="19.5" customHeight="1" x14ac:dyDescent="0.3">
      <c r="A21" s="13">
        <v>2</v>
      </c>
      <c r="B21" s="9"/>
      <c r="C21" s="9"/>
      <c r="D21" s="9"/>
      <c r="E21" s="9"/>
      <c r="F21" s="9"/>
      <c r="G21" s="9"/>
      <c r="H21" s="9"/>
    </row>
    <row r="22" spans="1:8" ht="19.5" customHeight="1" x14ac:dyDescent="0.3">
      <c r="A22" s="13">
        <v>3</v>
      </c>
      <c r="B22" s="9"/>
      <c r="C22" s="9"/>
      <c r="D22" s="9"/>
      <c r="E22" s="9"/>
      <c r="F22" s="9"/>
      <c r="G22" s="9"/>
      <c r="H22" s="9"/>
    </row>
    <row r="23" spans="1:8" ht="19.5" customHeight="1" x14ac:dyDescent="0.3">
      <c r="A23" s="14">
        <v>4</v>
      </c>
      <c r="B23" s="9"/>
      <c r="C23" s="9"/>
      <c r="D23" s="9"/>
      <c r="E23" s="9"/>
      <c r="F23" s="9"/>
      <c r="G23" s="9"/>
      <c r="H23" s="9"/>
    </row>
    <row r="24" spans="1:8" ht="19.5" customHeight="1" x14ac:dyDescent="0.3">
      <c r="A24" s="14">
        <v>5</v>
      </c>
      <c r="B24" s="9"/>
      <c r="C24" s="9"/>
      <c r="D24" s="9"/>
      <c r="E24" s="9"/>
      <c r="F24" s="9"/>
      <c r="G24" s="9"/>
      <c r="H24" s="9"/>
    </row>
    <row r="25" spans="1:8" ht="19.5" customHeight="1" x14ac:dyDescent="0.3">
      <c r="A25" s="14">
        <v>6</v>
      </c>
      <c r="B25" s="9"/>
      <c r="C25" s="9"/>
      <c r="D25" s="9"/>
      <c r="E25" s="9"/>
      <c r="F25" s="9"/>
      <c r="G25" s="9"/>
      <c r="H25" s="9"/>
    </row>
    <row r="26" spans="1:8" ht="19.5" customHeight="1" x14ac:dyDescent="0.3">
      <c r="A26" s="14">
        <v>7</v>
      </c>
      <c r="B26" s="9"/>
      <c r="C26" s="9"/>
      <c r="D26" s="9"/>
      <c r="E26" s="9"/>
      <c r="F26" s="9"/>
      <c r="G26" s="9"/>
      <c r="H26" s="9"/>
    </row>
    <row r="27" spans="1:8" ht="19.5" customHeight="1" x14ac:dyDescent="0.3">
      <c r="B27" s="9">
        <f t="array" ref="B27:H27">DaysAndWeeks+DATE(CalendarYear,9,1)-WEEKDAY(DATE(CalendarYear,9,1),(WeekStart="Mon")+1)+22</f>
        <v>43724</v>
      </c>
      <c r="C27" s="9">
        <v>43725</v>
      </c>
      <c r="D27" s="9">
        <v>43726</v>
      </c>
      <c r="E27" s="9">
        <v>43727</v>
      </c>
      <c r="F27" s="9">
        <v>43728</v>
      </c>
      <c r="G27" s="9">
        <v>43729</v>
      </c>
      <c r="H27" s="9">
        <v>43730</v>
      </c>
    </row>
    <row r="28" spans="1:8" ht="19.5" customHeight="1" x14ac:dyDescent="0.3">
      <c r="A28" s="13">
        <v>1</v>
      </c>
      <c r="B28" s="9"/>
      <c r="C28" s="9"/>
      <c r="D28" s="9"/>
      <c r="E28" s="9"/>
      <c r="F28" s="9"/>
      <c r="G28" s="9"/>
      <c r="H28" s="9"/>
    </row>
    <row r="29" spans="1:8" ht="19.5" customHeight="1" x14ac:dyDescent="0.3">
      <c r="A29" s="13">
        <v>2</v>
      </c>
      <c r="B29" s="9"/>
      <c r="C29" s="9"/>
      <c r="D29" s="9"/>
      <c r="E29" s="9"/>
      <c r="F29" s="9"/>
      <c r="G29" s="9"/>
      <c r="H29" s="9"/>
    </row>
    <row r="30" spans="1:8" ht="19.5" customHeight="1" x14ac:dyDescent="0.3">
      <c r="A30" s="13">
        <v>3</v>
      </c>
      <c r="B30" s="9"/>
      <c r="C30" s="9"/>
      <c r="D30" s="9"/>
      <c r="E30" s="9"/>
      <c r="F30" s="9"/>
      <c r="G30" s="9"/>
      <c r="H30" s="9"/>
    </row>
    <row r="31" spans="1:8" ht="19.5" customHeight="1" x14ac:dyDescent="0.3">
      <c r="A31" s="14">
        <v>4</v>
      </c>
      <c r="B31" s="9"/>
      <c r="C31" s="9"/>
      <c r="D31" s="9"/>
      <c r="E31" s="9"/>
      <c r="F31" s="9"/>
      <c r="G31" s="9"/>
      <c r="H31" s="9"/>
    </row>
    <row r="32" spans="1:8" ht="19.5" customHeight="1" x14ac:dyDescent="0.3">
      <c r="A32" s="14">
        <v>5</v>
      </c>
      <c r="B32" s="9"/>
      <c r="C32" s="9"/>
      <c r="D32" s="9"/>
      <c r="E32" s="9"/>
      <c r="F32" s="9"/>
      <c r="G32" s="9"/>
      <c r="H32" s="9"/>
    </row>
    <row r="33" spans="1:8" ht="19.5" customHeight="1" x14ac:dyDescent="0.3">
      <c r="A33" s="14">
        <v>6</v>
      </c>
      <c r="B33" s="9"/>
      <c r="C33" s="9"/>
      <c r="D33" s="9"/>
      <c r="E33" s="9"/>
      <c r="F33" s="9"/>
      <c r="G33" s="9"/>
      <c r="H33" s="9"/>
    </row>
    <row r="34" spans="1:8" ht="19.5" customHeight="1" x14ac:dyDescent="0.3">
      <c r="A34" s="14">
        <v>7</v>
      </c>
      <c r="B34" s="9"/>
      <c r="C34" s="9"/>
      <c r="D34" s="9"/>
      <c r="E34" s="9"/>
      <c r="F34" s="9"/>
      <c r="G34" s="9"/>
      <c r="H34" s="9"/>
    </row>
    <row r="35" spans="1:8" ht="19.5" customHeight="1" x14ac:dyDescent="0.3">
      <c r="B35" s="9">
        <f t="array" ref="B35:H35">DaysAndWeeks+DATE(CalendarYear,9,1)-WEEKDAY(DATE(CalendarYear,9,1),(WeekStart="Mon")+1)+29</f>
        <v>43731</v>
      </c>
      <c r="C35" s="9">
        <v>43732</v>
      </c>
      <c r="D35" s="9">
        <v>43733</v>
      </c>
      <c r="E35" s="9">
        <v>43734</v>
      </c>
      <c r="F35" s="9">
        <v>43735</v>
      </c>
      <c r="G35" s="9">
        <v>43736</v>
      </c>
      <c r="H35" s="9">
        <v>43737</v>
      </c>
    </row>
    <row r="36" spans="1:8" ht="19.5" customHeight="1" x14ac:dyDescent="0.3">
      <c r="A36" s="13">
        <v>1</v>
      </c>
      <c r="B36" s="9"/>
      <c r="C36" s="9"/>
      <c r="D36" s="9"/>
      <c r="E36" s="9"/>
      <c r="F36" s="9"/>
      <c r="G36" s="9"/>
      <c r="H36" s="9"/>
    </row>
    <row r="37" spans="1:8" ht="19.5" customHeight="1" x14ac:dyDescent="0.3">
      <c r="A37" s="13">
        <v>2</v>
      </c>
      <c r="B37" s="9"/>
      <c r="C37" s="9"/>
      <c r="D37" s="9"/>
      <c r="E37" s="9"/>
      <c r="F37" s="9"/>
      <c r="G37" s="9"/>
      <c r="H37" s="9"/>
    </row>
    <row r="38" spans="1:8" ht="19.5" customHeight="1" x14ac:dyDescent="0.3">
      <c r="A38" s="13">
        <v>3</v>
      </c>
      <c r="B38" s="9"/>
      <c r="C38" s="9"/>
      <c r="D38" s="9"/>
      <c r="E38" s="9"/>
      <c r="F38" s="9"/>
      <c r="G38" s="9"/>
      <c r="H38" s="9"/>
    </row>
    <row r="39" spans="1:8" ht="19.5" customHeight="1" x14ac:dyDescent="0.3">
      <c r="A39" s="14">
        <v>4</v>
      </c>
      <c r="B39" s="9"/>
      <c r="C39" s="9"/>
      <c r="D39" s="9"/>
      <c r="E39" s="9"/>
      <c r="F39" s="9"/>
      <c r="G39" s="9"/>
      <c r="H39" s="9"/>
    </row>
    <row r="40" spans="1:8" ht="19.5" customHeight="1" x14ac:dyDescent="0.3">
      <c r="A40" s="14">
        <v>5</v>
      </c>
      <c r="B40" s="9"/>
      <c r="C40" s="9"/>
      <c r="D40" s="9"/>
      <c r="E40" s="9"/>
      <c r="F40" s="9"/>
      <c r="G40" s="9"/>
      <c r="H40" s="9"/>
    </row>
    <row r="41" spans="1:8" ht="19.5" customHeight="1" x14ac:dyDescent="0.3">
      <c r="A41" s="14">
        <v>6</v>
      </c>
      <c r="B41" s="9"/>
      <c r="C41" s="9"/>
      <c r="D41" s="9"/>
      <c r="E41" s="9"/>
      <c r="F41" s="9"/>
      <c r="G41" s="9"/>
      <c r="H41" s="9"/>
    </row>
    <row r="42" spans="1:8" ht="19.5" customHeight="1" x14ac:dyDescent="0.3">
      <c r="A42" s="14">
        <v>7</v>
      </c>
      <c r="B42" s="9"/>
      <c r="C42" s="9"/>
      <c r="D42" s="9"/>
      <c r="E42" s="9"/>
      <c r="F42" s="9"/>
      <c r="G42" s="9"/>
      <c r="H42" s="9"/>
    </row>
    <row r="43" spans="1:8" ht="19.5" customHeight="1" x14ac:dyDescent="0.3">
      <c r="B43" s="9">
        <f t="array" ref="B43:C43">DaysAndWeeks+DATE(CalendarYear,9,1)-WEEKDAY(DATE(CalendarYear,9,1),(WeekStart="Mon")+1)+36</f>
        <v>43738</v>
      </c>
      <c r="C43" s="9">
        <v>43739</v>
      </c>
      <c r="D43" s="17"/>
      <c r="E43" s="26"/>
      <c r="F43" s="26"/>
      <c r="G43" s="26"/>
      <c r="H43" s="26"/>
    </row>
    <row r="44" spans="1:8" ht="19.5" customHeight="1" x14ac:dyDescent="0.3">
      <c r="A44" s="13">
        <v>1</v>
      </c>
      <c r="B44" s="9"/>
      <c r="C44" s="9"/>
      <c r="D44" s="9"/>
      <c r="E44" s="9"/>
      <c r="F44" s="9"/>
      <c r="G44" s="9"/>
      <c r="H44" s="9"/>
    </row>
    <row r="45" spans="1:8" ht="19.5" customHeight="1" x14ac:dyDescent="0.3">
      <c r="A45" s="13">
        <v>2</v>
      </c>
      <c r="B45" s="9"/>
      <c r="C45" s="9"/>
      <c r="D45" s="9"/>
      <c r="E45" s="9"/>
      <c r="F45" s="9"/>
      <c r="G45" s="9"/>
      <c r="H45" s="9"/>
    </row>
    <row r="46" spans="1:8" ht="19.5" customHeight="1" x14ac:dyDescent="0.3">
      <c r="A46" s="13">
        <v>3</v>
      </c>
      <c r="B46" s="9"/>
      <c r="C46" s="9"/>
      <c r="D46" s="9"/>
      <c r="E46" s="9"/>
      <c r="F46" s="9"/>
      <c r="G46" s="9"/>
      <c r="H46" s="9"/>
    </row>
    <row r="47" spans="1:8" ht="19.5" customHeight="1" x14ac:dyDescent="0.3">
      <c r="A47" s="14">
        <v>4</v>
      </c>
      <c r="B47" s="9"/>
      <c r="C47" s="9"/>
      <c r="D47" s="9"/>
      <c r="E47" s="9"/>
      <c r="F47" s="9"/>
      <c r="G47" s="9"/>
      <c r="H47" s="9"/>
    </row>
    <row r="48" spans="1:8" ht="19.5" customHeight="1" x14ac:dyDescent="0.3">
      <c r="A48" s="14">
        <v>5</v>
      </c>
      <c r="B48" s="9"/>
      <c r="C48" s="9"/>
      <c r="D48" s="9"/>
      <c r="E48" s="9"/>
      <c r="F48" s="9"/>
      <c r="G48" s="9"/>
      <c r="H48" s="9"/>
    </row>
    <row r="49" spans="1:8" ht="19.5" customHeight="1" x14ac:dyDescent="0.3">
      <c r="A49" s="14">
        <v>6</v>
      </c>
      <c r="B49" s="9"/>
      <c r="C49" s="9"/>
      <c r="D49" s="9"/>
      <c r="E49" s="9"/>
      <c r="F49" s="9"/>
      <c r="G49" s="9"/>
      <c r="H49" s="9"/>
    </row>
    <row r="50" spans="1:8" ht="19.5" customHeight="1" x14ac:dyDescent="0.3">
      <c r="A50" s="14">
        <v>7</v>
      </c>
      <c r="B50" s="9"/>
      <c r="C50" s="9"/>
      <c r="D50" s="9"/>
      <c r="E50" s="9"/>
      <c r="F50" s="9"/>
      <c r="G50" s="9"/>
      <c r="H50" s="9"/>
    </row>
  </sheetData>
  <mergeCells count="1">
    <mergeCell ref="E43:H43"/>
  </mergeCells>
  <conditionalFormatting sqref="B35:H35 B43:C43">
    <cfRule type="expression" dxfId="74" priority="37">
      <formula>AND(DAY(B35)&gt;=1,DAY(B35)&lt;=15)</formula>
    </cfRule>
  </conditionalFormatting>
  <conditionalFormatting sqref="B3:G3">
    <cfRule type="expression" dxfId="73" priority="36">
      <formula>DAY(B3)&gt;8</formula>
    </cfRule>
  </conditionalFormatting>
  <conditionalFormatting sqref="B3 B43 B35 B27 B19 B11">
    <cfRule type="expression" dxfId="72" priority="35">
      <formula>B$2="SUN"</formula>
    </cfRule>
  </conditionalFormatting>
  <conditionalFormatting sqref="G3:H3 G35:H35 G27:H27 G19:H19 G11:H11">
    <cfRule type="expression" dxfId="71" priority="34">
      <formula>G$2="SAT"</formula>
    </cfRule>
  </conditionalFormatting>
  <conditionalFormatting sqref="H3 H35 H27 H19 H11">
    <cfRule type="expression" dxfId="70" priority="33">
      <formula>$H$2="SUN"</formula>
    </cfRule>
  </conditionalFormatting>
  <dataValidations disablePrompts="1" count="3">
    <dataValidation allowBlank="1" showInputMessage="1" showErrorMessage="1" prompt="Enter Notes in cell to the right" sqref="D43"/>
    <dataValidation allowBlank="1" showInputMessage="1" showErrorMessage="1" prompt="Enter Notes in this cell" sqref="E43:H43"/>
    <dataValidation allowBlank="1" showInputMessage="1" showErrorMessage="1" prompt="September month calendar" sqref="A1"/>
  </dataValidations>
  <printOptions horizontalCentered="1" verticalCentered="1"/>
  <pageMargins left="0.25" right="0.25" top="0.5" bottom="0.5" header="0.3" footer="0.3"/>
  <pageSetup paperSize="9" scale="61" orientation="landscape" horizontalDpi="4294967293" r:id="rId1"/>
  <headerFooter differentFirst="1">
    <oddFooter>Page &amp;P of &amp;N</oddFooter>
    <firstHeader>&amp;LSrednja škola Krapina&amp;C&amp;22Evidencija uporabe učionice</firstHeader>
    <firstFooter>&amp;LNapomena: _________________________________________________________________________________________________________________________________________________</firstFooter>
  </headerFooter>
  <extLst>
    <ext xmlns:x14="http://schemas.microsoft.com/office/spreadsheetml/2009/9/main" uri="{78C0D931-6437-407d-A8EE-F0AAD7539E65}">
      <x14:conditionalFormattings>
        <x14:conditionalFormatting xmlns:xm="http://schemas.microsoft.com/office/excel/2006/main">
          <x14:cfRule type="expression" priority="31" id="{25FA2EDD-1D16-4C08-89B4-2E29E4A10BD9}">
            <xm:f>siječanj!B$2="SUN"</xm:f>
            <x14:dxf>
              <fill>
                <patternFill>
                  <bgColor theme="3" tint="0.79998168889431442"/>
                </patternFill>
              </fill>
            </x14:dxf>
          </x14:cfRule>
          <xm:sqref>B36:B42 B28:B34 B20:B26 B12:B18 B4:B10 B44:B50</xm:sqref>
        </x14:conditionalFormatting>
        <x14:conditionalFormatting xmlns:xm="http://schemas.microsoft.com/office/excel/2006/main">
          <x14:cfRule type="expression" priority="30" id="{014AEB8D-DA0E-4874-BD8F-BACB6D746502}">
            <xm:f>siječanj!G$2="SAT"</xm:f>
            <x14:dxf>
              <fill>
                <patternFill>
                  <bgColor theme="3" tint="0.79998168889431442"/>
                </patternFill>
              </fill>
            </x14:dxf>
          </x14:cfRule>
          <xm:sqref>G36:H42 G28:H34 G20:H26 G12:H18 G4:H10 G44:H50</xm:sqref>
        </x14:conditionalFormatting>
        <x14:conditionalFormatting xmlns:xm="http://schemas.microsoft.com/office/excel/2006/main">
          <x14:cfRule type="expression" priority="29" id="{E561EBE0-8F52-453C-BDFD-E05DDBC906CF}">
            <xm:f>siječanj!$H$2="SUN"</xm:f>
            <x14:dxf>
              <fill>
                <patternFill>
                  <bgColor theme="3" tint="0.79998168889431442"/>
                </patternFill>
              </fill>
            </x14:dxf>
          </x14:cfRule>
          <xm:sqref>H4:H10</xm:sqref>
        </x14:conditionalFormatting>
        <x14:conditionalFormatting xmlns:xm="http://schemas.microsoft.com/office/excel/2006/main">
          <x14:cfRule type="expression" priority="25" id="{B9E340BA-31BA-4C6D-9C05-3C23403EE21F}">
            <xm:f>siječanj!$H$2="SUN"</xm:f>
            <x14:dxf>
              <fill>
                <patternFill>
                  <bgColor theme="3" tint="0.79998168889431442"/>
                </patternFill>
              </fill>
            </x14:dxf>
          </x14:cfRule>
          <xm:sqref>H12:H18</xm:sqref>
        </x14:conditionalFormatting>
        <x14:conditionalFormatting xmlns:xm="http://schemas.microsoft.com/office/excel/2006/main">
          <x14:cfRule type="expression" priority="21" id="{1EC09EA3-C7EC-4819-9124-53178B86F8C3}">
            <xm:f>siječanj!$H$2="SUN"</xm:f>
            <x14:dxf>
              <fill>
                <patternFill>
                  <bgColor theme="3" tint="0.79998168889431442"/>
                </patternFill>
              </fill>
            </x14:dxf>
          </x14:cfRule>
          <xm:sqref>H20:H26</xm:sqref>
        </x14:conditionalFormatting>
        <x14:conditionalFormatting xmlns:xm="http://schemas.microsoft.com/office/excel/2006/main">
          <x14:cfRule type="expression" priority="17" id="{CE470E4B-2016-4AB5-BB74-2664ABEA25A7}">
            <xm:f>siječanj!$H$2="SUN"</xm:f>
            <x14:dxf>
              <fill>
                <patternFill>
                  <bgColor theme="3" tint="0.79998168889431442"/>
                </patternFill>
              </fill>
            </x14:dxf>
          </x14:cfRule>
          <xm:sqref>H28:H34</xm:sqref>
        </x14:conditionalFormatting>
        <x14:conditionalFormatting xmlns:xm="http://schemas.microsoft.com/office/excel/2006/main">
          <x14:cfRule type="expression" priority="13" id="{4F12ED06-E7E3-4168-90F7-BDFB188E6233}">
            <xm:f>siječanj!$H$2="SUN"</xm:f>
            <x14:dxf>
              <fill>
                <patternFill>
                  <bgColor theme="3" tint="0.79998168889431442"/>
                </patternFill>
              </fill>
            </x14:dxf>
          </x14:cfRule>
          <xm:sqref>H36:H42</xm:sqref>
        </x14:conditionalFormatting>
        <x14:conditionalFormatting xmlns:xm="http://schemas.microsoft.com/office/excel/2006/main">
          <x14:cfRule type="expression" priority="855" id="{72E00B36-95A4-4AB2-A3AF-F569645CDFEF}">
            <xm:f>DAY(siječanj!B45)&gt;8</xm:f>
            <x14:dxf>
              <font>
                <color theme="0" tint="-0.24994659260841701"/>
              </font>
            </x14:dxf>
          </x14:cfRule>
          <xm:sqref>B36:G42 B44:G50</xm:sqref>
        </x14:conditionalFormatting>
        <x14:conditionalFormatting xmlns:xm="http://schemas.microsoft.com/office/excel/2006/main">
          <x14:cfRule type="expression" priority="942" id="{72E00B36-95A4-4AB2-A3AF-F569645CDFEF}">
            <xm:f>DAY(siječanj!B36)&gt;8</xm:f>
            <x14:dxf>
              <font>
                <color theme="0" tint="-0.24994659260841701"/>
              </font>
            </x14:dxf>
          </x14:cfRule>
          <xm:sqref>B28:G34</xm:sqref>
        </x14:conditionalFormatting>
        <x14:conditionalFormatting xmlns:xm="http://schemas.microsoft.com/office/excel/2006/main">
          <x14:cfRule type="expression" priority="1027" id="{72E00B36-95A4-4AB2-A3AF-F569645CDFEF}">
            <xm:f>DAY(siječanj!B27)&gt;8</xm:f>
            <x14:dxf>
              <font>
                <color theme="0" tint="-0.24994659260841701"/>
              </font>
            </x14:dxf>
          </x14:cfRule>
          <xm:sqref>B20:G26</xm:sqref>
        </x14:conditionalFormatting>
        <x14:conditionalFormatting xmlns:xm="http://schemas.microsoft.com/office/excel/2006/main">
          <x14:cfRule type="expression" priority="1110" id="{72E00B36-95A4-4AB2-A3AF-F569645CDFEF}">
            <xm:f>DAY(siječanj!B18)&gt;8</xm:f>
            <x14:dxf>
              <font>
                <color theme="0" tint="-0.24994659260841701"/>
              </font>
            </x14:dxf>
          </x14:cfRule>
          <xm:sqref>B12:G18</xm:sqref>
        </x14:conditionalFormatting>
        <x14:conditionalFormatting xmlns:xm="http://schemas.microsoft.com/office/excel/2006/main">
          <x14:cfRule type="expression" priority="1191" id="{72E00B36-95A4-4AB2-A3AF-F569645CDFEF}">
            <xm:f>DAY(siječanj!B9)&gt;8</xm:f>
            <x14:dxf>
              <font>
                <color theme="0" tint="-0.24994659260841701"/>
              </font>
            </x14:dxf>
          </x14:cfRule>
          <xm:sqref>B4:G10</xm:sqref>
        </x14:conditionalFormatting>
        <x14:conditionalFormatting xmlns:xm="http://schemas.microsoft.com/office/excel/2006/main">
          <x14:cfRule type="expression" priority="1" id="{AEF7A4F0-A51A-46EC-B87D-85F155615A9D}">
            <xm:f>siječanj!$H$2="SUN"</xm:f>
            <x14:dxf>
              <fill>
                <patternFill>
                  <bgColor theme="3" tint="0.79998168889431442"/>
                </patternFill>
              </fill>
            </x14:dxf>
          </x14:cfRule>
          <xm:sqref>H44:H50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H50"/>
  <sheetViews>
    <sheetView showGridLines="0" tabSelected="1" view="pageLayout" topLeftCell="A22" zoomScaleNormal="100" workbookViewId="0">
      <selection activeCell="E24" sqref="E24"/>
    </sheetView>
  </sheetViews>
  <sheetFormatPr defaultColWidth="9.875" defaultRowHeight="16.5" x14ac:dyDescent="0.3"/>
  <cols>
    <col min="1" max="1" width="6.5" style="4" customWidth="1"/>
    <col min="2" max="6" width="25.625" style="4" customWidth="1"/>
    <col min="7" max="8" width="18.375" style="4" customWidth="1"/>
    <col min="9" max="9" width="2.625" style="4" customWidth="1"/>
    <col min="10" max="10" width="8.75" style="4" customWidth="1"/>
    <col min="11" max="16384" width="9.875" style="4"/>
  </cols>
  <sheetData>
    <row r="1" spans="1:8" ht="20.100000000000001" customHeight="1" x14ac:dyDescent="0.3">
      <c r="B1" s="23" t="s">
        <v>7</v>
      </c>
      <c r="C1" s="23">
        <f>CalendarYear</f>
        <v>2019</v>
      </c>
    </row>
    <row r="2" spans="1:8" ht="30" customHeight="1" x14ac:dyDescent="0.3">
      <c r="B2" s="16" t="str">
        <f t="shared" ref="B2:H2" si="0">UPPER(TEXT(B3,"ddd"))</f>
        <v>PON</v>
      </c>
      <c r="C2" s="16" t="str">
        <f t="shared" si="0"/>
        <v>UTO</v>
      </c>
      <c r="D2" s="16" t="str">
        <f t="shared" si="0"/>
        <v>SRI</v>
      </c>
      <c r="E2" s="16" t="str">
        <f t="shared" si="0"/>
        <v>ČET</v>
      </c>
      <c r="F2" s="16" t="str">
        <f t="shared" si="0"/>
        <v>PET</v>
      </c>
      <c r="G2" s="16" t="str">
        <f t="shared" si="0"/>
        <v>SUB</v>
      </c>
      <c r="H2" s="16" t="str">
        <f t="shared" si="0"/>
        <v>NED</v>
      </c>
    </row>
    <row r="3" spans="1:8" ht="19.5" customHeight="1" x14ac:dyDescent="0.3">
      <c r="B3" s="9">
        <f t="array" ref="B3:H3">DaysAndWeeks+DATE(CalendarYear,10,1)-WEEKDAY(DATE(CalendarYear,10,1),(WeekStart="Mon")+1)+1</f>
        <v>43738</v>
      </c>
      <c r="C3" s="9">
        <v>43739</v>
      </c>
      <c r="D3" s="9">
        <v>43740</v>
      </c>
      <c r="E3" s="9">
        <v>43741</v>
      </c>
      <c r="F3" s="9">
        <v>43742</v>
      </c>
      <c r="G3" s="9">
        <v>43743</v>
      </c>
      <c r="H3" s="9">
        <v>43744</v>
      </c>
    </row>
    <row r="4" spans="1:8" ht="19.5" customHeight="1" x14ac:dyDescent="0.3">
      <c r="A4" s="13">
        <v>1</v>
      </c>
      <c r="B4" s="9"/>
      <c r="C4" s="9"/>
      <c r="D4" s="9"/>
      <c r="E4" s="9"/>
      <c r="F4" s="9"/>
      <c r="G4" s="9"/>
      <c r="H4" s="9"/>
    </row>
    <row r="5" spans="1:8" ht="19.5" customHeight="1" x14ac:dyDescent="0.3">
      <c r="A5" s="13">
        <v>2</v>
      </c>
      <c r="B5" s="9"/>
      <c r="C5" s="9"/>
      <c r="D5" s="9"/>
      <c r="E5" s="9"/>
      <c r="F5" s="9"/>
      <c r="G5" s="9"/>
      <c r="H5" s="9"/>
    </row>
    <row r="6" spans="1:8" ht="19.5" customHeight="1" x14ac:dyDescent="0.3">
      <c r="A6" s="13">
        <v>3</v>
      </c>
      <c r="B6" s="9"/>
      <c r="C6" s="9"/>
      <c r="D6" s="9"/>
      <c r="E6" s="9"/>
      <c r="F6" s="9"/>
      <c r="G6" s="9"/>
      <c r="H6" s="9"/>
    </row>
    <row r="7" spans="1:8" ht="19.5" customHeight="1" x14ac:dyDescent="0.3">
      <c r="A7" s="14">
        <v>4</v>
      </c>
      <c r="B7" s="9"/>
      <c r="C7" s="9"/>
      <c r="D7" s="9"/>
      <c r="E7" s="9"/>
      <c r="F7" s="9"/>
      <c r="G7" s="9"/>
      <c r="H7" s="9"/>
    </row>
    <row r="8" spans="1:8" ht="19.5" customHeight="1" x14ac:dyDescent="0.3">
      <c r="A8" s="14">
        <v>5</v>
      </c>
      <c r="B8" s="9"/>
      <c r="C8" s="9"/>
      <c r="D8" s="9"/>
      <c r="E8" s="9"/>
      <c r="F8" s="9"/>
      <c r="G8" s="9"/>
      <c r="H8" s="9"/>
    </row>
    <row r="9" spans="1:8" ht="19.5" customHeight="1" x14ac:dyDescent="0.3">
      <c r="A9" s="14">
        <v>6</v>
      </c>
      <c r="B9" s="9"/>
      <c r="C9" s="9"/>
      <c r="D9" s="9"/>
      <c r="E9" s="9"/>
      <c r="F9" s="9"/>
      <c r="G9" s="9"/>
      <c r="H9" s="9"/>
    </row>
    <row r="10" spans="1:8" ht="19.5" customHeight="1" x14ac:dyDescent="0.3">
      <c r="A10" s="14">
        <v>7</v>
      </c>
      <c r="B10" s="9"/>
      <c r="C10" s="9"/>
      <c r="D10" s="9"/>
      <c r="E10" s="9"/>
      <c r="F10" s="9"/>
      <c r="G10" s="9"/>
      <c r="H10" s="9"/>
    </row>
    <row r="11" spans="1:8" ht="19.5" customHeight="1" x14ac:dyDescent="0.3">
      <c r="B11" s="9">
        <f t="array" ref="B11:H11">DaysAndWeeks+DATE(CalendarYear,10,1)-WEEKDAY(DATE(CalendarYear,10,1),(WeekStart="Mon")+1)+8</f>
        <v>43745</v>
      </c>
      <c r="C11" s="9">
        <v>43746</v>
      </c>
      <c r="D11" s="9">
        <v>43747</v>
      </c>
      <c r="E11" s="9">
        <v>43748</v>
      </c>
      <c r="F11" s="9">
        <v>43749</v>
      </c>
      <c r="G11" s="9">
        <v>43750</v>
      </c>
      <c r="H11" s="9">
        <v>43751</v>
      </c>
    </row>
    <row r="12" spans="1:8" ht="19.5" customHeight="1" x14ac:dyDescent="0.3">
      <c r="A12" s="13">
        <v>1</v>
      </c>
      <c r="B12" s="9"/>
      <c r="C12" s="9"/>
      <c r="D12" s="9"/>
      <c r="E12" s="9"/>
      <c r="F12" s="9"/>
      <c r="G12" s="9"/>
      <c r="H12" s="9"/>
    </row>
    <row r="13" spans="1:8" ht="19.5" customHeight="1" x14ac:dyDescent="0.3">
      <c r="A13" s="13">
        <v>2</v>
      </c>
      <c r="B13" s="9"/>
      <c r="C13" s="9"/>
      <c r="D13" s="9"/>
      <c r="E13" s="9"/>
      <c r="F13" s="9"/>
      <c r="G13" s="9"/>
      <c r="H13" s="9"/>
    </row>
    <row r="14" spans="1:8" ht="19.5" customHeight="1" x14ac:dyDescent="0.3">
      <c r="A14" s="13">
        <v>3</v>
      </c>
      <c r="B14" s="9"/>
      <c r="C14" s="9"/>
      <c r="D14" s="9"/>
      <c r="E14" s="9"/>
      <c r="F14" s="9"/>
      <c r="G14" s="9"/>
      <c r="H14" s="9"/>
    </row>
    <row r="15" spans="1:8" ht="19.5" customHeight="1" x14ac:dyDescent="0.3">
      <c r="A15" s="14">
        <v>4</v>
      </c>
      <c r="B15" s="9"/>
      <c r="C15" s="9"/>
      <c r="D15" s="9"/>
      <c r="E15" s="9"/>
      <c r="F15" s="9"/>
      <c r="G15" s="9"/>
      <c r="H15" s="9"/>
    </row>
    <row r="16" spans="1:8" ht="19.5" customHeight="1" x14ac:dyDescent="0.3">
      <c r="A16" s="14">
        <v>5</v>
      </c>
      <c r="B16" s="9"/>
      <c r="C16" s="9"/>
      <c r="D16" s="9"/>
      <c r="E16" s="9"/>
      <c r="F16" s="9"/>
      <c r="G16" s="9"/>
      <c r="H16" s="9"/>
    </row>
    <row r="17" spans="1:8" ht="19.5" customHeight="1" x14ac:dyDescent="0.3">
      <c r="A17" s="14">
        <v>6</v>
      </c>
      <c r="B17" s="9"/>
      <c r="C17" s="9"/>
      <c r="D17" s="9"/>
      <c r="E17" s="9"/>
      <c r="F17" s="9"/>
      <c r="G17" s="9"/>
      <c r="H17" s="9"/>
    </row>
    <row r="18" spans="1:8" ht="19.5" customHeight="1" x14ac:dyDescent="0.3">
      <c r="A18" s="14">
        <v>7</v>
      </c>
      <c r="B18" s="9"/>
      <c r="C18" s="9"/>
      <c r="D18" s="9"/>
      <c r="E18" s="9"/>
      <c r="F18" s="9"/>
      <c r="G18" s="9"/>
      <c r="H18" s="9"/>
    </row>
    <row r="19" spans="1:8" ht="19.5" customHeight="1" x14ac:dyDescent="0.3">
      <c r="B19" s="9">
        <f t="array" ref="B19:H19">DaysAndWeeks+DATE(CalendarYear,10,1)-WEEKDAY(DATE(CalendarYear,10,1),(WeekStart="Mon")+1)+15</f>
        <v>43752</v>
      </c>
      <c r="C19" s="9">
        <v>43753</v>
      </c>
      <c r="D19" s="9">
        <v>43754</v>
      </c>
      <c r="E19" s="9">
        <v>43755</v>
      </c>
      <c r="F19" s="9">
        <v>43756</v>
      </c>
      <c r="G19" s="9">
        <v>43757</v>
      </c>
      <c r="H19" s="9">
        <v>43758</v>
      </c>
    </row>
    <row r="20" spans="1:8" ht="19.5" customHeight="1" x14ac:dyDescent="0.3">
      <c r="A20" s="13">
        <v>1</v>
      </c>
      <c r="B20" s="9"/>
      <c r="C20" s="9"/>
      <c r="D20" s="9"/>
      <c r="E20" s="9"/>
      <c r="F20" s="9"/>
      <c r="G20" s="9"/>
      <c r="H20" s="9"/>
    </row>
    <row r="21" spans="1:8" ht="19.5" customHeight="1" x14ac:dyDescent="0.3">
      <c r="A21" s="13">
        <v>2</v>
      </c>
      <c r="B21" s="9"/>
      <c r="C21" s="9"/>
      <c r="D21" s="9"/>
      <c r="E21" s="9"/>
      <c r="F21" s="9"/>
      <c r="G21" s="9"/>
      <c r="H21" s="9"/>
    </row>
    <row r="22" spans="1:8" ht="19.5" customHeight="1" x14ac:dyDescent="0.3">
      <c r="A22" s="13">
        <v>3</v>
      </c>
      <c r="B22" s="9"/>
      <c r="C22" s="9"/>
      <c r="D22" s="9"/>
      <c r="E22" s="9"/>
      <c r="F22" s="9"/>
      <c r="G22" s="9"/>
      <c r="H22" s="9"/>
    </row>
    <row r="23" spans="1:8" ht="19.5" customHeight="1" x14ac:dyDescent="0.3">
      <c r="A23" s="14">
        <v>4</v>
      </c>
      <c r="B23" s="9"/>
      <c r="C23" s="9"/>
      <c r="D23" s="9"/>
      <c r="E23" s="9"/>
      <c r="F23" s="9"/>
      <c r="G23" s="9"/>
      <c r="H23" s="9"/>
    </row>
    <row r="24" spans="1:8" ht="19.5" customHeight="1" x14ac:dyDescent="0.3">
      <c r="A24" s="14">
        <v>5</v>
      </c>
      <c r="B24" s="9"/>
      <c r="C24" s="9"/>
      <c r="D24" s="9"/>
      <c r="E24" s="9"/>
      <c r="F24" s="9"/>
      <c r="G24" s="9"/>
      <c r="H24" s="9"/>
    </row>
    <row r="25" spans="1:8" ht="19.5" customHeight="1" x14ac:dyDescent="0.3">
      <c r="A25" s="14">
        <v>6</v>
      </c>
      <c r="B25" s="9"/>
      <c r="C25" s="9"/>
      <c r="D25" s="9"/>
      <c r="E25" s="9"/>
      <c r="F25" s="9"/>
      <c r="G25" s="9"/>
      <c r="H25" s="9"/>
    </row>
    <row r="26" spans="1:8" ht="19.5" customHeight="1" x14ac:dyDescent="0.3">
      <c r="A26" s="14">
        <v>7</v>
      </c>
      <c r="B26" s="9"/>
      <c r="C26" s="9"/>
      <c r="D26" s="9"/>
      <c r="E26" s="9"/>
      <c r="F26" s="9"/>
      <c r="G26" s="9"/>
      <c r="H26" s="9"/>
    </row>
    <row r="27" spans="1:8" ht="19.5" customHeight="1" x14ac:dyDescent="0.3">
      <c r="B27" s="9">
        <f t="array" ref="B27:H27">DaysAndWeeks+DATE(CalendarYear,10,1)-WEEKDAY(DATE(CalendarYear,10,1),(WeekStart="Mon")+1)+22</f>
        <v>43759</v>
      </c>
      <c r="C27" s="9">
        <v>43760</v>
      </c>
      <c r="D27" s="9">
        <v>43761</v>
      </c>
      <c r="E27" s="9">
        <v>43762</v>
      </c>
      <c r="F27" s="9">
        <v>43763</v>
      </c>
      <c r="G27" s="9">
        <v>43764</v>
      </c>
      <c r="H27" s="9">
        <v>43765</v>
      </c>
    </row>
    <row r="28" spans="1:8" ht="19.5" customHeight="1" x14ac:dyDescent="0.3">
      <c r="A28" s="13">
        <v>1</v>
      </c>
      <c r="B28" s="9"/>
      <c r="C28" s="9"/>
      <c r="D28" s="9"/>
      <c r="E28" s="9"/>
      <c r="F28" s="9"/>
      <c r="G28" s="9"/>
      <c r="H28" s="9"/>
    </row>
    <row r="29" spans="1:8" ht="19.5" customHeight="1" x14ac:dyDescent="0.3">
      <c r="A29" s="13">
        <v>2</v>
      </c>
      <c r="B29" s="9"/>
      <c r="C29" s="9"/>
      <c r="D29" s="9"/>
      <c r="E29" s="9"/>
      <c r="F29" s="9"/>
      <c r="G29" s="9"/>
      <c r="H29" s="9"/>
    </row>
    <row r="30" spans="1:8" ht="19.5" customHeight="1" x14ac:dyDescent="0.3">
      <c r="A30" s="13">
        <v>3</v>
      </c>
      <c r="B30" s="9"/>
      <c r="C30" s="9"/>
      <c r="D30" s="9"/>
      <c r="E30" s="9"/>
      <c r="F30" s="9"/>
      <c r="G30" s="9"/>
      <c r="H30" s="9"/>
    </row>
    <row r="31" spans="1:8" ht="19.5" customHeight="1" x14ac:dyDescent="0.3">
      <c r="A31" s="14">
        <v>4</v>
      </c>
      <c r="B31" s="9"/>
      <c r="C31" s="9"/>
      <c r="D31" s="9"/>
      <c r="E31" s="9"/>
      <c r="F31" s="9"/>
      <c r="G31" s="9"/>
      <c r="H31" s="9"/>
    </row>
    <row r="32" spans="1:8" ht="19.5" customHeight="1" x14ac:dyDescent="0.3">
      <c r="A32" s="14">
        <v>5</v>
      </c>
      <c r="B32" s="9"/>
      <c r="C32" s="9"/>
      <c r="D32" s="9"/>
      <c r="E32" s="9"/>
      <c r="F32" s="9"/>
      <c r="G32" s="9"/>
      <c r="H32" s="9"/>
    </row>
    <row r="33" spans="1:8" ht="19.5" customHeight="1" x14ac:dyDescent="0.3">
      <c r="A33" s="14">
        <v>6</v>
      </c>
      <c r="B33" s="9"/>
      <c r="C33" s="9"/>
      <c r="D33" s="9"/>
      <c r="E33" s="9"/>
      <c r="F33" s="9"/>
      <c r="G33" s="9"/>
      <c r="H33" s="9"/>
    </row>
    <row r="34" spans="1:8" ht="19.5" customHeight="1" x14ac:dyDescent="0.3">
      <c r="A34" s="14">
        <v>7</v>
      </c>
      <c r="B34" s="9"/>
      <c r="C34" s="9"/>
      <c r="D34" s="9"/>
      <c r="E34" s="9"/>
      <c r="F34" s="9"/>
      <c r="G34" s="9"/>
      <c r="H34" s="9"/>
    </row>
    <row r="35" spans="1:8" ht="19.5" customHeight="1" x14ac:dyDescent="0.3">
      <c r="B35" s="9">
        <f t="array" ref="B35:H35">DaysAndWeeks+DATE(CalendarYear,10,1)-WEEKDAY(DATE(CalendarYear,10,1),(WeekStart="Mon")+1)+29</f>
        <v>43766</v>
      </c>
      <c r="C35" s="9">
        <v>43767</v>
      </c>
      <c r="D35" s="9">
        <v>43768</v>
      </c>
      <c r="E35" s="9">
        <v>43769</v>
      </c>
      <c r="F35" s="9">
        <v>43770</v>
      </c>
      <c r="G35" s="9">
        <v>43771</v>
      </c>
      <c r="H35" s="9">
        <v>43772</v>
      </c>
    </row>
    <row r="36" spans="1:8" ht="19.5" customHeight="1" x14ac:dyDescent="0.3">
      <c r="A36" s="13">
        <v>1</v>
      </c>
      <c r="B36" s="9"/>
      <c r="C36" s="9"/>
      <c r="D36" s="9"/>
      <c r="E36" s="9"/>
      <c r="F36" s="9"/>
      <c r="G36" s="9"/>
      <c r="H36" s="9"/>
    </row>
    <row r="37" spans="1:8" ht="19.5" customHeight="1" x14ac:dyDescent="0.3">
      <c r="A37" s="13">
        <v>2</v>
      </c>
      <c r="B37" s="9"/>
      <c r="C37" s="9"/>
      <c r="D37" s="9"/>
      <c r="E37" s="9"/>
      <c r="F37" s="9"/>
      <c r="G37" s="9"/>
      <c r="H37" s="9"/>
    </row>
    <row r="38" spans="1:8" ht="19.5" customHeight="1" x14ac:dyDescent="0.3">
      <c r="A38" s="13">
        <v>3</v>
      </c>
      <c r="B38" s="9"/>
      <c r="C38" s="9"/>
      <c r="D38" s="9"/>
      <c r="E38" s="9"/>
      <c r="F38" s="9"/>
      <c r="G38" s="9"/>
      <c r="H38" s="9"/>
    </row>
    <row r="39" spans="1:8" ht="19.5" customHeight="1" x14ac:dyDescent="0.3">
      <c r="A39" s="14">
        <v>4</v>
      </c>
      <c r="B39" s="9"/>
      <c r="C39" s="9"/>
      <c r="D39" s="9"/>
      <c r="E39" s="9"/>
      <c r="F39" s="9"/>
      <c r="G39" s="9"/>
      <c r="H39" s="9"/>
    </row>
    <row r="40" spans="1:8" ht="19.5" customHeight="1" x14ac:dyDescent="0.3">
      <c r="A40" s="14">
        <v>5</v>
      </c>
      <c r="B40" s="9"/>
      <c r="C40" s="9"/>
      <c r="D40" s="9"/>
      <c r="E40" s="9"/>
      <c r="F40" s="9"/>
      <c r="G40" s="9"/>
      <c r="H40" s="9"/>
    </row>
    <row r="41" spans="1:8" ht="19.5" customHeight="1" x14ac:dyDescent="0.3">
      <c r="A41" s="14">
        <v>6</v>
      </c>
      <c r="B41" s="9"/>
      <c r="C41" s="9"/>
      <c r="D41" s="9"/>
      <c r="E41" s="9"/>
      <c r="F41" s="9"/>
      <c r="G41" s="9"/>
      <c r="H41" s="9"/>
    </row>
    <row r="42" spans="1:8" ht="19.5" customHeight="1" x14ac:dyDescent="0.3">
      <c r="A42" s="14">
        <v>7</v>
      </c>
      <c r="B42" s="9"/>
      <c r="C42" s="9"/>
      <c r="D42" s="9"/>
      <c r="E42" s="9"/>
      <c r="F42" s="9"/>
      <c r="G42" s="9"/>
      <c r="H42" s="9"/>
    </row>
    <row r="43" spans="1:8" ht="19.5" customHeight="1" x14ac:dyDescent="0.3">
      <c r="B43" s="9">
        <f t="array" ref="B43:C43">DaysAndWeeks+DATE(CalendarYear,10,1)-WEEKDAY(DATE(CalendarYear,10,1),(WeekStart="Mon")+1)+36</f>
        <v>43773</v>
      </c>
      <c r="C43" s="9">
        <v>43774</v>
      </c>
      <c r="D43" s="17"/>
      <c r="E43" s="18"/>
      <c r="F43" s="18"/>
      <c r="G43" s="18"/>
      <c r="H43" s="18"/>
    </row>
    <row r="44" spans="1:8" ht="19.5" customHeight="1" x14ac:dyDescent="0.3">
      <c r="A44" s="13">
        <v>1</v>
      </c>
      <c r="B44" s="9"/>
      <c r="C44" s="9"/>
      <c r="D44" s="9"/>
      <c r="E44" s="9"/>
      <c r="F44" s="9"/>
      <c r="G44" s="9"/>
      <c r="H44" s="9"/>
    </row>
    <row r="45" spans="1:8" ht="19.5" customHeight="1" x14ac:dyDescent="0.3">
      <c r="A45" s="13">
        <v>2</v>
      </c>
      <c r="B45" s="9"/>
      <c r="C45" s="9"/>
      <c r="D45" s="9"/>
      <c r="E45" s="9"/>
      <c r="F45" s="9"/>
      <c r="G45" s="9"/>
      <c r="H45" s="9"/>
    </row>
    <row r="46" spans="1:8" ht="19.5" customHeight="1" x14ac:dyDescent="0.3">
      <c r="A46" s="13">
        <v>3</v>
      </c>
      <c r="B46" s="9"/>
      <c r="C46" s="9"/>
      <c r="D46" s="9"/>
      <c r="E46" s="9"/>
      <c r="F46" s="9"/>
      <c r="G46" s="9"/>
      <c r="H46" s="9"/>
    </row>
    <row r="47" spans="1:8" ht="19.5" customHeight="1" x14ac:dyDescent="0.3">
      <c r="A47" s="14">
        <v>4</v>
      </c>
      <c r="B47" s="9"/>
      <c r="C47" s="9"/>
      <c r="D47" s="9"/>
      <c r="E47" s="9"/>
      <c r="F47" s="9"/>
      <c r="G47" s="9"/>
      <c r="H47" s="9"/>
    </row>
    <row r="48" spans="1:8" ht="19.5" customHeight="1" x14ac:dyDescent="0.3">
      <c r="A48" s="14">
        <v>5</v>
      </c>
      <c r="B48" s="9"/>
      <c r="C48" s="9"/>
      <c r="D48" s="9"/>
      <c r="E48" s="9"/>
      <c r="F48" s="9"/>
      <c r="G48" s="9"/>
      <c r="H48" s="9"/>
    </row>
    <row r="49" spans="1:8" ht="19.5" customHeight="1" x14ac:dyDescent="0.3">
      <c r="A49" s="14">
        <v>6</v>
      </c>
      <c r="B49" s="9"/>
      <c r="C49" s="9"/>
      <c r="D49" s="9"/>
      <c r="E49" s="9"/>
      <c r="F49" s="9"/>
      <c r="G49" s="9"/>
      <c r="H49" s="9"/>
    </row>
    <row r="50" spans="1:8" ht="19.5" customHeight="1" x14ac:dyDescent="0.3">
      <c r="A50" s="14">
        <v>7</v>
      </c>
      <c r="B50" s="9"/>
      <c r="C50" s="9"/>
      <c r="D50" s="9"/>
      <c r="E50" s="9"/>
      <c r="F50" s="9"/>
      <c r="G50" s="9"/>
      <c r="H50" s="9"/>
    </row>
  </sheetData>
  <conditionalFormatting sqref="B35:H35 B43:C43">
    <cfRule type="expression" dxfId="56" priority="33">
      <formula>AND(DAY(B35)&gt;=1,DAY(B35)&lt;=15)</formula>
    </cfRule>
  </conditionalFormatting>
  <conditionalFormatting sqref="B3:G3">
    <cfRule type="expression" dxfId="55" priority="32">
      <formula>DAY(B3)&gt;8</formula>
    </cfRule>
  </conditionalFormatting>
  <conditionalFormatting sqref="B3 B43 B35 B27 B19 B11">
    <cfRule type="expression" dxfId="54" priority="31">
      <formula>B$2="SUN"</formula>
    </cfRule>
  </conditionalFormatting>
  <conditionalFormatting sqref="G3:H3 G35:H35 G27:H27 G19:H19 G11:H11">
    <cfRule type="expression" dxfId="53" priority="30">
      <formula>G$2="SAT"</formula>
    </cfRule>
  </conditionalFormatting>
  <conditionalFormatting sqref="H3 H35 H27 H19 H11">
    <cfRule type="expression" dxfId="52" priority="29">
      <formula>$H$2="SUN"</formula>
    </cfRule>
  </conditionalFormatting>
  <dataValidations disablePrompts="1" count="3">
    <dataValidation allowBlank="1" showInputMessage="1" showErrorMessage="1" prompt="October month calendar" sqref="A1"/>
    <dataValidation allowBlank="1" showInputMessage="1" showErrorMessage="1" prompt="Enter Notes in this cell" sqref="E43:H43"/>
    <dataValidation allowBlank="1" showInputMessage="1" showErrorMessage="1" prompt="Enter Notes in cell to the right" sqref="D43"/>
  </dataValidations>
  <printOptions horizontalCentered="1" verticalCentered="1"/>
  <pageMargins left="0.25" right="0.25" top="0.5" bottom="0.5" header="0.3" footer="0.3"/>
  <pageSetup paperSize="9" scale="61" orientation="landscape" horizontalDpi="4294967293" r:id="rId1"/>
  <headerFooter differentFirst="1">
    <oddFooter>Page &amp;P of &amp;N</oddFooter>
    <firstHeader>&amp;LSrednja škola Krapina&amp;C&amp;24Evidencija uporabe učionice</firstHeader>
    <firstFooter>&amp;LNapomena: _________________________________________________________________________________________________________________________________________________</firstFooter>
  </headerFooter>
  <extLst>
    <ext xmlns:x14="http://schemas.microsoft.com/office/spreadsheetml/2009/9/main" uri="{78C0D931-6437-407d-A8EE-F0AAD7539E65}">
      <x14:conditionalFormattings>
        <x14:conditionalFormatting xmlns:xm="http://schemas.microsoft.com/office/excel/2006/main">
          <x14:cfRule type="expression" priority="27" id="{34D9EA62-E173-406B-967C-E8B61B87880D}">
            <xm:f>siječanj!B$2="SUN"</xm:f>
            <x14:dxf>
              <fill>
                <patternFill>
                  <bgColor theme="3" tint="0.79998168889431442"/>
                </patternFill>
              </fill>
            </x14:dxf>
          </x14:cfRule>
          <xm:sqref>B36:B42 B28:B34 B20:B26 B12:B18 B4:B10 B44:B50</xm:sqref>
        </x14:conditionalFormatting>
        <x14:conditionalFormatting xmlns:xm="http://schemas.microsoft.com/office/excel/2006/main">
          <x14:cfRule type="expression" priority="26" id="{F59391D0-AC00-4090-AD0B-61408EB88D7B}">
            <xm:f>siječanj!G$2="SAT"</xm:f>
            <x14:dxf>
              <fill>
                <patternFill>
                  <bgColor theme="3" tint="0.79998168889431442"/>
                </patternFill>
              </fill>
            </x14:dxf>
          </x14:cfRule>
          <xm:sqref>G36:H42 G28:H34 G20:H26 G12:H18 G4:H10 G44:H50</xm:sqref>
        </x14:conditionalFormatting>
        <x14:conditionalFormatting xmlns:xm="http://schemas.microsoft.com/office/excel/2006/main">
          <x14:cfRule type="expression" priority="25" id="{CC895A88-A824-4300-AB7B-6FBC180B7987}">
            <xm:f>siječanj!$H$2="SUN"</xm:f>
            <x14:dxf>
              <fill>
                <patternFill>
                  <bgColor theme="3" tint="0.79998168889431442"/>
                </patternFill>
              </fill>
            </x14:dxf>
          </x14:cfRule>
          <xm:sqref>H4:H10</xm:sqref>
        </x14:conditionalFormatting>
        <x14:conditionalFormatting xmlns:xm="http://schemas.microsoft.com/office/excel/2006/main">
          <x14:cfRule type="expression" priority="28" id="{2937F07E-BCF9-4D8C-8F5F-598F703C2ACD}">
            <xm:f>DAY(siječanj!B46)&gt;8</xm:f>
            <x14:dxf>
              <font>
                <color theme="0" tint="-0.24994659260841701"/>
              </font>
            </x14:dxf>
          </x14:cfRule>
          <xm:sqref>B36:G42</xm:sqref>
        </x14:conditionalFormatting>
        <x14:conditionalFormatting xmlns:xm="http://schemas.microsoft.com/office/excel/2006/main">
          <x14:cfRule type="expression" priority="21" id="{1B0E48CA-B555-4289-BC14-0A4817C3614C}">
            <xm:f>siječanj!$H$2="SUN"</xm:f>
            <x14:dxf>
              <fill>
                <patternFill>
                  <bgColor theme="3" tint="0.79998168889431442"/>
                </patternFill>
              </fill>
            </x14:dxf>
          </x14:cfRule>
          <xm:sqref>H12:H18</xm:sqref>
        </x14:conditionalFormatting>
        <x14:conditionalFormatting xmlns:xm="http://schemas.microsoft.com/office/excel/2006/main">
          <x14:cfRule type="expression" priority="17" id="{F3D5B7D8-D44D-4EE4-95E3-FCC7D5D3D515}">
            <xm:f>siječanj!$H$2="SUN"</xm:f>
            <x14:dxf>
              <fill>
                <patternFill>
                  <bgColor theme="3" tint="0.79998168889431442"/>
                </patternFill>
              </fill>
            </x14:dxf>
          </x14:cfRule>
          <xm:sqref>H20:H26</xm:sqref>
        </x14:conditionalFormatting>
        <x14:conditionalFormatting xmlns:xm="http://schemas.microsoft.com/office/excel/2006/main">
          <x14:cfRule type="expression" priority="13" id="{F07B3E99-6E02-41AC-90AA-64C8704C9773}">
            <xm:f>siječanj!$H$2="SUN"</xm:f>
            <x14:dxf>
              <fill>
                <patternFill>
                  <bgColor theme="3" tint="0.79998168889431442"/>
                </patternFill>
              </fill>
            </x14:dxf>
          </x14:cfRule>
          <xm:sqref>H28:H34</xm:sqref>
        </x14:conditionalFormatting>
        <x14:conditionalFormatting xmlns:xm="http://schemas.microsoft.com/office/excel/2006/main">
          <x14:cfRule type="expression" priority="9" id="{5C5707DE-A7DF-457A-ABC5-D2DD856F7EFD}">
            <xm:f>siječanj!$H$2="SUN"</xm:f>
            <x14:dxf>
              <fill>
                <patternFill>
                  <bgColor theme="3" tint="0.79998168889431442"/>
                </patternFill>
              </fill>
            </x14:dxf>
          </x14:cfRule>
          <xm:sqref>H36:H42</xm:sqref>
        </x14:conditionalFormatting>
        <x14:conditionalFormatting xmlns:xm="http://schemas.microsoft.com/office/excel/2006/main">
          <x14:cfRule type="expression" priority="4" id="{8F445E7D-237F-46AF-8BE2-F76912CAAAB2}">
            <xm:f>DAY(siječanj!B55)&gt;8</xm:f>
            <x14:dxf>
              <font>
                <color theme="0" tint="-0.24994659260841701"/>
              </font>
            </x14:dxf>
          </x14:cfRule>
          <xm:sqref>B44:G50</xm:sqref>
        </x14:conditionalFormatting>
        <x14:conditionalFormatting xmlns:xm="http://schemas.microsoft.com/office/excel/2006/main">
          <x14:cfRule type="expression" priority="1" id="{F7A4ECA5-8B55-4071-A39A-2AEC6190B661}">
            <xm:f>siječanj!$H$2="SUN"</xm:f>
            <x14:dxf>
              <fill>
                <patternFill>
                  <bgColor theme="3" tint="0.79998168889431442"/>
                </patternFill>
              </fill>
            </x14:dxf>
          </x14:cfRule>
          <xm:sqref>H44:H50</xm:sqref>
        </x14:conditionalFormatting>
        <x14:conditionalFormatting xmlns:xm="http://schemas.microsoft.com/office/excel/2006/main">
          <x14:cfRule type="expression" priority="1296" id="{2937F07E-BCF9-4D8C-8F5F-598F703C2ACD}">
            <xm:f>DAY(siječanj!B37)&gt;8</xm:f>
            <x14:dxf>
              <font>
                <color theme="0" tint="-0.24994659260841701"/>
              </font>
            </x14:dxf>
          </x14:cfRule>
          <xm:sqref>B28:G34</xm:sqref>
        </x14:conditionalFormatting>
        <x14:conditionalFormatting xmlns:xm="http://schemas.microsoft.com/office/excel/2006/main">
          <x14:cfRule type="expression" priority="1399" id="{2937F07E-BCF9-4D8C-8F5F-598F703C2ACD}">
            <xm:f>DAY(siječanj!B28)&gt;8</xm:f>
            <x14:dxf>
              <font>
                <color theme="0" tint="-0.24994659260841701"/>
              </font>
            </x14:dxf>
          </x14:cfRule>
          <xm:sqref>B20:G26</xm:sqref>
        </x14:conditionalFormatting>
        <x14:conditionalFormatting xmlns:xm="http://schemas.microsoft.com/office/excel/2006/main">
          <x14:cfRule type="expression" priority="1500" id="{2937F07E-BCF9-4D8C-8F5F-598F703C2ACD}">
            <xm:f>DAY(siječanj!B19)&gt;8</xm:f>
            <x14:dxf>
              <font>
                <color theme="0" tint="-0.24994659260841701"/>
              </font>
            </x14:dxf>
          </x14:cfRule>
          <xm:sqref>B12:G18</xm:sqref>
        </x14:conditionalFormatting>
        <x14:conditionalFormatting xmlns:xm="http://schemas.microsoft.com/office/excel/2006/main">
          <x14:cfRule type="expression" priority="1599" id="{2937F07E-BCF9-4D8C-8F5F-598F703C2ACD}">
            <xm:f>DAY(siječanj!B10)&gt;8</xm:f>
            <x14:dxf>
              <font>
                <color theme="0" tint="-0.24994659260841701"/>
              </font>
            </x14:dxf>
          </x14:cfRule>
          <xm:sqref>B4:G10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autoPageBreaks="0" fitToPage="1"/>
  </sheetPr>
  <dimension ref="A1:H53"/>
  <sheetViews>
    <sheetView showGridLines="0" view="pageLayout" zoomScaleNormal="100" workbookViewId="0">
      <selection activeCell="D12" sqref="D12"/>
    </sheetView>
  </sheetViews>
  <sheetFormatPr defaultColWidth="9.875" defaultRowHeight="16.5" x14ac:dyDescent="0.3"/>
  <cols>
    <col min="1" max="1" width="6.25" style="4" customWidth="1"/>
    <col min="2" max="6" width="25.625" style="4" customWidth="1"/>
    <col min="7" max="8" width="18.375" style="4" customWidth="1"/>
    <col min="9" max="9" width="2.625" style="4" customWidth="1"/>
    <col min="10" max="10" width="8.75" style="4" customWidth="1"/>
    <col min="11" max="16384" width="9.875" style="4"/>
  </cols>
  <sheetData>
    <row r="1" spans="1:8" ht="20.100000000000001" customHeight="1" x14ac:dyDescent="0.3">
      <c r="B1" s="23" t="s">
        <v>6</v>
      </c>
      <c r="C1" s="23">
        <f>CalendarYear</f>
        <v>2019</v>
      </c>
    </row>
    <row r="2" spans="1:8" ht="30" customHeight="1" x14ac:dyDescent="0.3">
      <c r="B2" s="16" t="str">
        <f t="shared" ref="B2:H2" si="0">UPPER(TEXT(B3,"ddd"))</f>
        <v>PON</v>
      </c>
      <c r="C2" s="16" t="str">
        <f t="shared" si="0"/>
        <v>UTO</v>
      </c>
      <c r="D2" s="16" t="str">
        <f t="shared" si="0"/>
        <v>SRI</v>
      </c>
      <c r="E2" s="16" t="str">
        <f t="shared" si="0"/>
        <v>ČET</v>
      </c>
      <c r="F2" s="16" t="str">
        <f t="shared" si="0"/>
        <v>PET</v>
      </c>
      <c r="G2" s="16" t="str">
        <f t="shared" si="0"/>
        <v>SUB</v>
      </c>
      <c r="H2" s="16" t="str">
        <f t="shared" si="0"/>
        <v>NED</v>
      </c>
    </row>
    <row r="3" spans="1:8" ht="19.5" customHeight="1" x14ac:dyDescent="0.3">
      <c r="B3" s="9">
        <f t="array" ref="B3:H3">DaysAndWeeks+DATE(CalendarYear,11,1)-WEEKDAY(DATE(CalendarYear,11,1),(WeekStart="Mon")+1)+1</f>
        <v>43766</v>
      </c>
      <c r="C3" s="9">
        <v>43767</v>
      </c>
      <c r="D3" s="9">
        <v>43768</v>
      </c>
      <c r="E3" s="9">
        <v>43769</v>
      </c>
      <c r="F3" s="9">
        <v>43770</v>
      </c>
      <c r="G3" s="9">
        <v>43771</v>
      </c>
      <c r="H3" s="9">
        <v>43772</v>
      </c>
    </row>
    <row r="4" spans="1:8" ht="19.5" customHeight="1" x14ac:dyDescent="0.3">
      <c r="A4" s="13">
        <v>1</v>
      </c>
      <c r="B4" s="9"/>
      <c r="C4" s="9"/>
      <c r="D4" s="9"/>
      <c r="E4" s="9"/>
      <c r="F4" s="9"/>
      <c r="G4" s="9"/>
      <c r="H4" s="9"/>
    </row>
    <row r="5" spans="1:8" ht="19.5" customHeight="1" x14ac:dyDescent="0.3">
      <c r="A5" s="13">
        <v>2</v>
      </c>
      <c r="B5" s="9"/>
      <c r="C5" s="9"/>
      <c r="D5" s="9"/>
      <c r="E5" s="9"/>
      <c r="F5" s="9"/>
      <c r="G5" s="9"/>
      <c r="H5" s="9"/>
    </row>
    <row r="6" spans="1:8" ht="19.5" customHeight="1" x14ac:dyDescent="0.3">
      <c r="A6" s="13">
        <v>3</v>
      </c>
      <c r="B6" s="9"/>
      <c r="C6" s="9"/>
      <c r="D6" s="9"/>
      <c r="E6" s="9"/>
      <c r="F6" s="9"/>
      <c r="G6" s="9"/>
      <c r="H6" s="9"/>
    </row>
    <row r="7" spans="1:8" ht="19.5" customHeight="1" x14ac:dyDescent="0.3">
      <c r="A7" s="14">
        <v>4</v>
      </c>
      <c r="B7" s="9"/>
      <c r="C7" s="9"/>
      <c r="D7" s="9"/>
      <c r="E7" s="9"/>
      <c r="F7" s="9"/>
      <c r="G7" s="9"/>
      <c r="H7" s="9"/>
    </row>
    <row r="8" spans="1:8" ht="19.5" customHeight="1" x14ac:dyDescent="0.3">
      <c r="A8" s="14">
        <v>5</v>
      </c>
      <c r="B8" s="9"/>
      <c r="C8" s="9"/>
      <c r="D8" s="9"/>
      <c r="E8" s="9"/>
      <c r="F8" s="9"/>
      <c r="G8" s="9"/>
      <c r="H8" s="9"/>
    </row>
    <row r="9" spans="1:8" ht="19.5" customHeight="1" x14ac:dyDescent="0.3">
      <c r="A9" s="14">
        <v>6</v>
      </c>
      <c r="B9" s="9"/>
      <c r="C9" s="9"/>
      <c r="D9" s="9"/>
      <c r="E9" s="9"/>
      <c r="F9" s="9"/>
      <c r="G9" s="9"/>
      <c r="H9" s="9"/>
    </row>
    <row r="10" spans="1:8" ht="19.5" customHeight="1" x14ac:dyDescent="0.3">
      <c r="A10" s="14">
        <v>7</v>
      </c>
      <c r="B10" s="9"/>
      <c r="C10" s="9"/>
      <c r="D10" s="9"/>
      <c r="E10" s="9"/>
      <c r="F10" s="9"/>
      <c r="G10" s="9"/>
      <c r="H10" s="9"/>
    </row>
    <row r="11" spans="1:8" ht="19.5" customHeight="1" x14ac:dyDescent="0.3">
      <c r="B11" s="9">
        <f t="array" ref="B11:H11">DaysAndWeeks+DATE(CalendarYear,11,1)-WEEKDAY(DATE(CalendarYear,11,1),(WeekStart="Mon")+1)+8</f>
        <v>43773</v>
      </c>
      <c r="C11" s="9">
        <v>43774</v>
      </c>
      <c r="D11" s="9">
        <v>43775</v>
      </c>
      <c r="E11" s="9">
        <v>43776</v>
      </c>
      <c r="F11" s="9">
        <v>43777</v>
      </c>
      <c r="G11" s="9">
        <v>43778</v>
      </c>
      <c r="H11" s="9">
        <v>43779</v>
      </c>
    </row>
    <row r="12" spans="1:8" ht="19.5" customHeight="1" x14ac:dyDescent="0.3">
      <c r="A12" s="13">
        <v>1</v>
      </c>
      <c r="B12" s="9"/>
      <c r="C12" s="9"/>
      <c r="D12" s="9"/>
      <c r="E12" s="9"/>
      <c r="F12" s="9"/>
      <c r="G12" s="9"/>
      <c r="H12" s="9"/>
    </row>
    <row r="13" spans="1:8" ht="19.5" customHeight="1" x14ac:dyDescent="0.3">
      <c r="A13" s="13">
        <v>2</v>
      </c>
      <c r="B13" s="9"/>
      <c r="C13" s="9"/>
      <c r="D13" s="9"/>
      <c r="E13" s="9"/>
      <c r="F13" s="9"/>
      <c r="G13" s="9"/>
      <c r="H13" s="9"/>
    </row>
    <row r="14" spans="1:8" ht="19.5" customHeight="1" x14ac:dyDescent="0.3">
      <c r="A14" s="13">
        <v>3</v>
      </c>
      <c r="B14" s="9"/>
      <c r="C14" s="9"/>
      <c r="D14" s="9"/>
      <c r="E14" s="9"/>
      <c r="F14" s="9"/>
      <c r="G14" s="9"/>
      <c r="H14" s="9"/>
    </row>
    <row r="15" spans="1:8" ht="19.5" customHeight="1" x14ac:dyDescent="0.3">
      <c r="A15" s="14">
        <v>4</v>
      </c>
      <c r="B15" s="9"/>
      <c r="C15" s="9"/>
      <c r="D15" s="9"/>
      <c r="E15" s="9"/>
      <c r="F15" s="9"/>
      <c r="G15" s="9"/>
      <c r="H15" s="9"/>
    </row>
    <row r="16" spans="1:8" ht="19.5" customHeight="1" x14ac:dyDescent="0.3">
      <c r="A16" s="14">
        <v>5</v>
      </c>
      <c r="B16" s="9"/>
      <c r="C16" s="9"/>
      <c r="D16" s="9"/>
      <c r="E16" s="9"/>
      <c r="F16" s="9"/>
      <c r="G16" s="9"/>
      <c r="H16" s="9"/>
    </row>
    <row r="17" spans="1:8" ht="19.5" customHeight="1" x14ac:dyDescent="0.3">
      <c r="A17" s="14">
        <v>6</v>
      </c>
      <c r="B17" s="9"/>
      <c r="C17" s="9"/>
      <c r="D17" s="9"/>
      <c r="E17" s="9"/>
      <c r="F17" s="9"/>
      <c r="G17" s="9"/>
      <c r="H17" s="9"/>
    </row>
    <row r="18" spans="1:8" ht="19.5" customHeight="1" x14ac:dyDescent="0.3">
      <c r="A18" s="14">
        <v>7</v>
      </c>
      <c r="B18" s="9"/>
      <c r="C18" s="9"/>
      <c r="D18" s="9"/>
      <c r="E18" s="9"/>
      <c r="F18" s="9"/>
      <c r="G18" s="9"/>
      <c r="H18" s="9"/>
    </row>
    <row r="19" spans="1:8" ht="19.5" customHeight="1" x14ac:dyDescent="0.3">
      <c r="B19" s="9">
        <f t="array" ref="B19:H19">DaysAndWeeks+DATE(CalendarYear,11,1)-WEEKDAY(DATE(CalendarYear,11,1),(WeekStart="Mon")+1)+15</f>
        <v>43780</v>
      </c>
      <c r="C19" s="9">
        <v>43781</v>
      </c>
      <c r="D19" s="9">
        <v>43782</v>
      </c>
      <c r="E19" s="9">
        <v>43783</v>
      </c>
      <c r="F19" s="9">
        <v>43784</v>
      </c>
      <c r="G19" s="9">
        <v>43785</v>
      </c>
      <c r="H19" s="9">
        <v>43786</v>
      </c>
    </row>
    <row r="20" spans="1:8" ht="19.5" customHeight="1" x14ac:dyDescent="0.3">
      <c r="A20" s="13">
        <v>1</v>
      </c>
      <c r="B20" s="9"/>
      <c r="C20" s="9"/>
      <c r="D20" s="9"/>
      <c r="E20" s="9"/>
      <c r="F20" s="9"/>
      <c r="G20" s="9"/>
      <c r="H20" s="9"/>
    </row>
    <row r="21" spans="1:8" ht="19.5" customHeight="1" x14ac:dyDescent="0.3">
      <c r="A21" s="13">
        <v>2</v>
      </c>
      <c r="B21" s="9"/>
      <c r="C21" s="9"/>
      <c r="D21" s="9"/>
      <c r="E21" s="9"/>
      <c r="F21" s="9"/>
      <c r="G21" s="9"/>
      <c r="H21" s="9"/>
    </row>
    <row r="22" spans="1:8" ht="19.5" customHeight="1" x14ac:dyDescent="0.3">
      <c r="A22" s="13">
        <v>3</v>
      </c>
      <c r="B22" s="9"/>
      <c r="C22" s="9"/>
      <c r="D22" s="9"/>
      <c r="E22" s="9"/>
      <c r="F22" s="9"/>
      <c r="G22" s="9"/>
      <c r="H22" s="9"/>
    </row>
    <row r="23" spans="1:8" ht="19.5" customHeight="1" x14ac:dyDescent="0.3">
      <c r="A23" s="14">
        <v>4</v>
      </c>
      <c r="B23" s="9"/>
      <c r="C23" s="9"/>
      <c r="D23" s="9"/>
      <c r="E23" s="9"/>
      <c r="F23" s="9"/>
      <c r="G23" s="9"/>
      <c r="H23" s="9"/>
    </row>
    <row r="24" spans="1:8" ht="19.5" customHeight="1" x14ac:dyDescent="0.3">
      <c r="A24" s="14">
        <v>5</v>
      </c>
      <c r="B24" s="9"/>
      <c r="C24" s="9"/>
      <c r="D24" s="9"/>
      <c r="E24" s="9"/>
      <c r="F24" s="9"/>
      <c r="G24" s="9"/>
      <c r="H24" s="9"/>
    </row>
    <row r="25" spans="1:8" ht="19.5" customHeight="1" x14ac:dyDescent="0.3">
      <c r="A25" s="14">
        <v>6</v>
      </c>
      <c r="B25" s="9"/>
      <c r="C25" s="9"/>
      <c r="D25" s="9"/>
      <c r="E25" s="9"/>
      <c r="F25" s="9"/>
      <c r="G25" s="9"/>
      <c r="H25" s="9"/>
    </row>
    <row r="26" spans="1:8" ht="19.5" customHeight="1" x14ac:dyDescent="0.3">
      <c r="A26" s="14">
        <v>7</v>
      </c>
      <c r="B26" s="9"/>
      <c r="C26" s="9"/>
      <c r="D26" s="9"/>
      <c r="E26" s="9"/>
      <c r="F26" s="9"/>
      <c r="G26" s="9"/>
      <c r="H26" s="9"/>
    </row>
    <row r="27" spans="1:8" ht="19.5" customHeight="1" x14ac:dyDescent="0.3">
      <c r="B27" s="9">
        <f t="array" ref="B27:H27">DaysAndWeeks+DATE(CalendarYear,11,1)-WEEKDAY(DATE(CalendarYear,11,1),(WeekStart="Mon")+1)+22</f>
        <v>43787</v>
      </c>
      <c r="C27" s="9">
        <v>43788</v>
      </c>
      <c r="D27" s="9">
        <v>43789</v>
      </c>
      <c r="E27" s="9">
        <v>43790</v>
      </c>
      <c r="F27" s="9">
        <v>43791</v>
      </c>
      <c r="G27" s="9">
        <v>43792</v>
      </c>
      <c r="H27" s="9">
        <v>43793</v>
      </c>
    </row>
    <row r="28" spans="1:8" ht="19.5" customHeight="1" x14ac:dyDescent="0.3">
      <c r="A28" s="13">
        <v>1</v>
      </c>
      <c r="B28" s="9"/>
      <c r="C28" s="9"/>
      <c r="D28" s="9"/>
      <c r="E28" s="9"/>
      <c r="F28" s="9"/>
      <c r="G28" s="9"/>
      <c r="H28" s="9"/>
    </row>
    <row r="29" spans="1:8" ht="19.5" customHeight="1" x14ac:dyDescent="0.3">
      <c r="A29" s="13">
        <v>2</v>
      </c>
      <c r="B29" s="9"/>
      <c r="C29" s="9"/>
      <c r="D29" s="9"/>
      <c r="E29" s="9"/>
      <c r="F29" s="9"/>
      <c r="G29" s="9"/>
      <c r="H29" s="9"/>
    </row>
    <row r="30" spans="1:8" ht="19.5" customHeight="1" x14ac:dyDescent="0.3">
      <c r="A30" s="13">
        <v>3</v>
      </c>
      <c r="B30" s="9"/>
      <c r="C30" s="9"/>
      <c r="D30" s="9"/>
      <c r="E30" s="9"/>
      <c r="F30" s="9"/>
      <c r="G30" s="9"/>
      <c r="H30" s="9"/>
    </row>
    <row r="31" spans="1:8" ht="19.5" customHeight="1" x14ac:dyDescent="0.3">
      <c r="A31" s="14">
        <v>4</v>
      </c>
      <c r="B31" s="9"/>
      <c r="C31" s="9"/>
      <c r="D31" s="9"/>
      <c r="E31" s="9"/>
      <c r="F31" s="9"/>
      <c r="G31" s="9"/>
      <c r="H31" s="9"/>
    </row>
    <row r="32" spans="1:8" ht="19.5" customHeight="1" x14ac:dyDescent="0.3">
      <c r="A32" s="14">
        <v>5</v>
      </c>
      <c r="B32" s="9"/>
      <c r="C32" s="9"/>
      <c r="D32" s="9"/>
      <c r="E32" s="9"/>
      <c r="F32" s="9"/>
      <c r="G32" s="9"/>
      <c r="H32" s="9"/>
    </row>
    <row r="33" spans="1:8" ht="19.5" customHeight="1" x14ac:dyDescent="0.3">
      <c r="A33" s="14">
        <v>6</v>
      </c>
      <c r="B33" s="9"/>
      <c r="C33" s="9"/>
      <c r="D33" s="9"/>
      <c r="E33" s="9"/>
      <c r="F33" s="9"/>
      <c r="G33" s="9"/>
      <c r="H33" s="9"/>
    </row>
    <row r="34" spans="1:8" ht="19.5" customHeight="1" x14ac:dyDescent="0.3">
      <c r="A34" s="14">
        <v>7</v>
      </c>
      <c r="B34" s="9"/>
      <c r="C34" s="9"/>
      <c r="D34" s="9"/>
      <c r="E34" s="9"/>
      <c r="F34" s="9"/>
      <c r="G34" s="9"/>
      <c r="H34" s="9"/>
    </row>
    <row r="35" spans="1:8" ht="19.5" customHeight="1" x14ac:dyDescent="0.3">
      <c r="B35" s="9">
        <f t="array" ref="B35:H35">DaysAndWeeks+DATE(CalendarYear,11,1)-WEEKDAY(DATE(CalendarYear,11,1),(WeekStart="Mon")+1)+29</f>
        <v>43794</v>
      </c>
      <c r="C35" s="9">
        <v>43795</v>
      </c>
      <c r="D35" s="9">
        <v>43796</v>
      </c>
      <c r="E35" s="9">
        <v>43797</v>
      </c>
      <c r="F35" s="9">
        <v>43798</v>
      </c>
      <c r="G35" s="9">
        <v>43799</v>
      </c>
      <c r="H35" s="9">
        <v>43800</v>
      </c>
    </row>
    <row r="36" spans="1:8" ht="19.5" customHeight="1" x14ac:dyDescent="0.3">
      <c r="A36" s="13">
        <v>1</v>
      </c>
      <c r="B36" s="9"/>
      <c r="C36" s="9"/>
      <c r="D36" s="9"/>
      <c r="E36" s="9"/>
      <c r="F36" s="9"/>
      <c r="G36" s="9"/>
      <c r="H36" s="9"/>
    </row>
    <row r="37" spans="1:8" ht="19.5" customHeight="1" x14ac:dyDescent="0.3">
      <c r="A37" s="13">
        <v>2</v>
      </c>
      <c r="B37" s="9"/>
      <c r="C37" s="9"/>
      <c r="D37" s="9"/>
      <c r="E37" s="9"/>
      <c r="F37" s="9"/>
      <c r="G37" s="9"/>
      <c r="H37" s="9"/>
    </row>
    <row r="38" spans="1:8" ht="19.5" customHeight="1" x14ac:dyDescent="0.3">
      <c r="A38" s="13">
        <v>3</v>
      </c>
      <c r="B38" s="9"/>
      <c r="C38" s="9"/>
      <c r="D38" s="9"/>
      <c r="E38" s="9"/>
      <c r="F38" s="9"/>
      <c r="G38" s="9"/>
      <c r="H38" s="9"/>
    </row>
    <row r="39" spans="1:8" ht="19.5" customHeight="1" x14ac:dyDescent="0.3">
      <c r="A39" s="14">
        <v>4</v>
      </c>
      <c r="B39" s="9"/>
      <c r="C39" s="9"/>
      <c r="D39" s="9"/>
      <c r="E39" s="9"/>
      <c r="F39" s="9"/>
      <c r="G39" s="9"/>
      <c r="H39" s="9"/>
    </row>
    <row r="40" spans="1:8" ht="19.5" customHeight="1" x14ac:dyDescent="0.3">
      <c r="A40" s="14">
        <v>5</v>
      </c>
      <c r="B40" s="9"/>
      <c r="C40" s="9"/>
      <c r="D40" s="9"/>
      <c r="E40" s="9"/>
      <c r="F40" s="9"/>
      <c r="G40" s="9"/>
      <c r="H40" s="9"/>
    </row>
    <row r="41" spans="1:8" ht="19.5" customHeight="1" x14ac:dyDescent="0.3">
      <c r="A41" s="14">
        <v>6</v>
      </c>
      <c r="B41" s="9"/>
      <c r="C41" s="9"/>
      <c r="D41" s="9"/>
      <c r="E41" s="9"/>
      <c r="F41" s="9"/>
      <c r="G41" s="9"/>
      <c r="H41" s="9"/>
    </row>
    <row r="42" spans="1:8" ht="19.5" customHeight="1" x14ac:dyDescent="0.3">
      <c r="A42" s="14">
        <v>7</v>
      </c>
      <c r="B42" s="9"/>
      <c r="C42" s="9"/>
      <c r="D42" s="9"/>
      <c r="E42" s="9"/>
      <c r="F42" s="9"/>
      <c r="G42" s="9"/>
      <c r="H42" s="9"/>
    </row>
    <row r="43" spans="1:8" ht="19.5" customHeight="1" x14ac:dyDescent="0.3">
      <c r="B43" s="9">
        <f t="array" ref="B43:C43">DaysAndWeeks+DATE(CalendarYear,11,1)-WEEKDAY(DATE(CalendarYear,11,1),(WeekStart="Mon")+1)+36</f>
        <v>43801</v>
      </c>
      <c r="C43" s="9">
        <v>43802</v>
      </c>
      <c r="D43" s="17"/>
      <c r="E43" s="18"/>
      <c r="F43" s="18"/>
      <c r="G43" s="18"/>
      <c r="H43" s="18"/>
    </row>
    <row r="44" spans="1:8" ht="19.5" customHeight="1" x14ac:dyDescent="0.3">
      <c r="A44" s="13">
        <v>1</v>
      </c>
      <c r="B44" s="9"/>
      <c r="C44" s="9"/>
      <c r="D44" s="9"/>
      <c r="E44" s="9"/>
      <c r="F44" s="9"/>
      <c r="G44" s="9"/>
      <c r="H44" s="9"/>
    </row>
    <row r="45" spans="1:8" ht="19.5" customHeight="1" x14ac:dyDescent="0.3">
      <c r="A45" s="13">
        <v>2</v>
      </c>
      <c r="B45" s="9"/>
      <c r="C45" s="9"/>
      <c r="D45" s="9"/>
      <c r="E45" s="9"/>
      <c r="F45" s="9"/>
      <c r="G45" s="9"/>
      <c r="H45" s="9"/>
    </row>
    <row r="46" spans="1:8" ht="19.5" customHeight="1" x14ac:dyDescent="0.3">
      <c r="A46" s="13">
        <v>3</v>
      </c>
      <c r="B46" s="9"/>
      <c r="C46" s="9"/>
      <c r="D46" s="9"/>
      <c r="E46" s="9"/>
      <c r="F46" s="9"/>
      <c r="G46" s="9"/>
      <c r="H46" s="9"/>
    </row>
    <row r="47" spans="1:8" ht="19.5" customHeight="1" x14ac:dyDescent="0.3">
      <c r="A47" s="14">
        <v>4</v>
      </c>
      <c r="B47" s="9"/>
      <c r="C47" s="9"/>
      <c r="D47" s="9"/>
      <c r="E47" s="9"/>
      <c r="F47" s="9"/>
      <c r="G47" s="9"/>
      <c r="H47" s="9"/>
    </row>
    <row r="48" spans="1:8" ht="19.5" customHeight="1" x14ac:dyDescent="0.3">
      <c r="A48" s="14">
        <v>5</v>
      </c>
      <c r="B48" s="9"/>
      <c r="C48" s="9"/>
      <c r="D48" s="9"/>
      <c r="E48" s="9"/>
      <c r="F48" s="9"/>
      <c r="G48" s="9"/>
      <c r="H48" s="9"/>
    </row>
    <row r="49" spans="1:8" ht="19.5" customHeight="1" x14ac:dyDescent="0.3">
      <c r="A49" s="14">
        <v>6</v>
      </c>
      <c r="B49" s="9"/>
      <c r="C49" s="9"/>
      <c r="D49" s="9"/>
      <c r="E49" s="9"/>
      <c r="F49" s="9"/>
      <c r="G49" s="9"/>
      <c r="H49" s="9"/>
    </row>
    <row r="50" spans="1:8" ht="19.5" customHeight="1" x14ac:dyDescent="0.3">
      <c r="A50" s="14">
        <v>7</v>
      </c>
      <c r="B50" s="9"/>
      <c r="C50" s="9"/>
      <c r="D50" s="9"/>
      <c r="E50" s="9"/>
      <c r="F50" s="9"/>
      <c r="G50" s="9"/>
      <c r="H50" s="9"/>
    </row>
    <row r="51" spans="1:8" ht="16.5" customHeight="1" x14ac:dyDescent="0.3"/>
    <row r="52" spans="1:8" ht="16.5" customHeight="1" x14ac:dyDescent="0.3"/>
    <row r="53" spans="1:8" ht="16.5" customHeight="1" x14ac:dyDescent="0.3"/>
  </sheetData>
  <conditionalFormatting sqref="B35:H35 B43:C43">
    <cfRule type="expression" dxfId="37" priority="29">
      <formula>AND(DAY(B35)&gt;=1,DAY(B35)&lt;=15)</formula>
    </cfRule>
  </conditionalFormatting>
  <conditionalFormatting sqref="B3:G3">
    <cfRule type="expression" dxfId="36" priority="28">
      <formula>DAY(B3)&gt;8</formula>
    </cfRule>
  </conditionalFormatting>
  <conditionalFormatting sqref="B3 B11 B19 B27 B35 B43">
    <cfRule type="expression" dxfId="35" priority="27">
      <formula>B$2="SUN"</formula>
    </cfRule>
  </conditionalFormatting>
  <conditionalFormatting sqref="G3:H3 G11:H11 G19:H19 G27:H27 G35:H35">
    <cfRule type="expression" dxfId="34" priority="26">
      <formula>G$2="SAT"</formula>
    </cfRule>
  </conditionalFormatting>
  <conditionalFormatting sqref="H3 H11 H19 H27 H35">
    <cfRule type="expression" dxfId="33" priority="25">
      <formula>$H$2="SUN"</formula>
    </cfRule>
  </conditionalFormatting>
  <dataValidations disablePrompts="1" count="3">
    <dataValidation allowBlank="1" showInputMessage="1" showErrorMessage="1" prompt="Enter Notes in cell to the right" sqref="D43"/>
    <dataValidation allowBlank="1" showInputMessage="1" showErrorMessage="1" prompt="Enter Notes in this cell" sqref="E43:H43"/>
    <dataValidation allowBlank="1" showInputMessage="1" showErrorMessage="1" prompt="November month calendar" sqref="A1"/>
  </dataValidations>
  <printOptions horizontalCentered="1" verticalCentered="1"/>
  <pageMargins left="0.25" right="0.25" top="0.5" bottom="0.5" header="0.3" footer="0.3"/>
  <pageSetup paperSize="9" scale="61" orientation="landscape" r:id="rId1"/>
  <headerFooter differentFirst="1">
    <oddFooter>Page &amp;P of &amp;N</oddFooter>
    <firstHeader>&amp;LSrednja škola Krapina&amp;C&amp;22Evidencija uporabe učionice</firstHeader>
    <firstFooter>&amp;LNapomena: _________________________________________________________________________________________________________________________________________________</firstFooter>
  </headerFooter>
  <extLst>
    <ext xmlns:x14="http://schemas.microsoft.com/office/spreadsheetml/2009/9/main" uri="{78C0D931-6437-407d-A8EE-F0AAD7539E65}">
      <x14:conditionalFormattings>
        <x14:conditionalFormatting xmlns:xm="http://schemas.microsoft.com/office/excel/2006/main">
          <x14:cfRule type="expression" priority="23" id="{EAB87030-0730-4F12-843E-4734E23858F7}">
            <xm:f>siječanj!B$2="SUN"</xm:f>
            <x14:dxf>
              <fill>
                <patternFill>
                  <bgColor theme="3" tint="0.79998168889431442"/>
                </patternFill>
              </fill>
            </x14:dxf>
          </x14:cfRule>
          <xm:sqref>B36:B42 B28:B34 B20:B26 B12:B18 B4:B10 B44:B50</xm:sqref>
        </x14:conditionalFormatting>
        <x14:conditionalFormatting xmlns:xm="http://schemas.microsoft.com/office/excel/2006/main">
          <x14:cfRule type="expression" priority="22" id="{1356B8FF-A02A-4DF5-ADC8-3DF2B79FBDDB}">
            <xm:f>siječanj!G$2="SAT"</xm:f>
            <x14:dxf>
              <fill>
                <patternFill>
                  <bgColor theme="3" tint="0.79998168889431442"/>
                </patternFill>
              </fill>
            </x14:dxf>
          </x14:cfRule>
          <xm:sqref>G36:H42 G28:H34 G20:H26 G12:H18 G4:H10 G44:H50</xm:sqref>
        </x14:conditionalFormatting>
        <x14:conditionalFormatting xmlns:xm="http://schemas.microsoft.com/office/excel/2006/main">
          <x14:cfRule type="expression" priority="21" id="{0A27E39F-477D-4BBC-AC59-6B3ABEEE03F5}">
            <xm:f>siječanj!$H$2="SUN"</xm:f>
            <x14:dxf>
              <fill>
                <patternFill>
                  <bgColor theme="3" tint="0.79998168889431442"/>
                </patternFill>
              </fill>
            </x14:dxf>
          </x14:cfRule>
          <xm:sqref>H4:H10</xm:sqref>
        </x14:conditionalFormatting>
        <x14:conditionalFormatting xmlns:xm="http://schemas.microsoft.com/office/excel/2006/main">
          <x14:cfRule type="expression" priority="24" id="{F3E9B829-919B-419B-8D2E-0D32F58A6876}">
            <xm:f>DAY(siječanj!B46)&gt;8</xm:f>
            <x14:dxf>
              <font>
                <color theme="0" tint="-0.24994659260841701"/>
              </font>
            </x14:dxf>
          </x14:cfRule>
          <xm:sqref>B36:G42</xm:sqref>
        </x14:conditionalFormatting>
        <x14:conditionalFormatting xmlns:xm="http://schemas.microsoft.com/office/excel/2006/main">
          <x14:cfRule type="expression" priority="17" id="{BA3CA018-FF70-4164-9C21-F614ACB58F42}">
            <xm:f>siječanj!$H$2="SUN"</xm:f>
            <x14:dxf>
              <fill>
                <patternFill>
                  <bgColor theme="3" tint="0.79998168889431442"/>
                </patternFill>
              </fill>
            </x14:dxf>
          </x14:cfRule>
          <xm:sqref>H12:H18</xm:sqref>
        </x14:conditionalFormatting>
        <x14:conditionalFormatting xmlns:xm="http://schemas.microsoft.com/office/excel/2006/main">
          <x14:cfRule type="expression" priority="13" id="{487D7ECB-12DC-4CA1-AE69-ABD2080D974F}">
            <xm:f>siječanj!$H$2="SUN"</xm:f>
            <x14:dxf>
              <fill>
                <patternFill>
                  <bgColor theme="3" tint="0.79998168889431442"/>
                </patternFill>
              </fill>
            </x14:dxf>
          </x14:cfRule>
          <xm:sqref>H20:H26</xm:sqref>
        </x14:conditionalFormatting>
        <x14:conditionalFormatting xmlns:xm="http://schemas.microsoft.com/office/excel/2006/main">
          <x14:cfRule type="expression" priority="9" id="{05AAF43B-8586-409A-934C-BBE755D7E19B}">
            <xm:f>siječanj!$H$2="SUN"</xm:f>
            <x14:dxf>
              <fill>
                <patternFill>
                  <bgColor theme="3" tint="0.79998168889431442"/>
                </patternFill>
              </fill>
            </x14:dxf>
          </x14:cfRule>
          <xm:sqref>H28:H34</xm:sqref>
        </x14:conditionalFormatting>
        <x14:conditionalFormatting xmlns:xm="http://schemas.microsoft.com/office/excel/2006/main">
          <x14:cfRule type="expression" priority="5" id="{92D54F2E-9BF4-4098-B4BE-B5F1AF688E8C}">
            <xm:f>siječanj!$H$2="SUN"</xm:f>
            <x14:dxf>
              <fill>
                <patternFill>
                  <bgColor theme="3" tint="0.79998168889431442"/>
                </patternFill>
              </fill>
            </x14:dxf>
          </x14:cfRule>
          <xm:sqref>H36:H42</xm:sqref>
        </x14:conditionalFormatting>
        <x14:conditionalFormatting xmlns:xm="http://schemas.microsoft.com/office/excel/2006/main">
          <x14:cfRule type="expression" priority="4" id="{4BA45154-98A5-4A70-B7E9-7CB4FAC62E54}">
            <xm:f>DAY(siječanj!B55)&gt;8</xm:f>
            <x14:dxf>
              <font>
                <color theme="0" tint="-0.24994659260841701"/>
              </font>
            </x14:dxf>
          </x14:cfRule>
          <xm:sqref>B44:G50</xm:sqref>
        </x14:conditionalFormatting>
        <x14:conditionalFormatting xmlns:xm="http://schemas.microsoft.com/office/excel/2006/main">
          <x14:cfRule type="expression" priority="1" id="{F4568BB6-9BF0-45A8-A693-6A2E2D89187B}">
            <xm:f>siječanj!$H$2="SUN"</xm:f>
            <x14:dxf>
              <fill>
                <patternFill>
                  <bgColor theme="3" tint="0.79998168889431442"/>
                </patternFill>
              </fill>
            </x14:dxf>
          </x14:cfRule>
          <xm:sqref>H44:H50</xm:sqref>
        </x14:conditionalFormatting>
        <x14:conditionalFormatting xmlns:xm="http://schemas.microsoft.com/office/excel/2006/main">
          <x14:cfRule type="expression" priority="1716" id="{F3E9B829-919B-419B-8D2E-0D32F58A6876}">
            <xm:f>DAY(siječanj!B10)&gt;8</xm:f>
            <x14:dxf>
              <font>
                <color theme="0" tint="-0.24994659260841701"/>
              </font>
            </x14:dxf>
          </x14:cfRule>
          <xm:sqref>B4:G10</xm:sqref>
        </x14:conditionalFormatting>
        <x14:conditionalFormatting xmlns:xm="http://schemas.microsoft.com/office/excel/2006/main">
          <x14:cfRule type="expression" priority="1835" id="{F3E9B829-919B-419B-8D2E-0D32F58A6876}">
            <xm:f>DAY(siječanj!B19)&gt;8</xm:f>
            <x14:dxf>
              <font>
                <color theme="0" tint="-0.24994659260841701"/>
              </font>
            </x14:dxf>
          </x14:cfRule>
          <xm:sqref>B12:G18</xm:sqref>
        </x14:conditionalFormatting>
        <x14:conditionalFormatting xmlns:xm="http://schemas.microsoft.com/office/excel/2006/main">
          <x14:cfRule type="expression" priority="1956" id="{F3E9B829-919B-419B-8D2E-0D32F58A6876}">
            <xm:f>DAY(siječanj!B28)&gt;8</xm:f>
            <x14:dxf>
              <font>
                <color theme="0" tint="-0.24994659260841701"/>
              </font>
            </x14:dxf>
          </x14:cfRule>
          <xm:sqref>B20:G26</xm:sqref>
        </x14:conditionalFormatting>
        <x14:conditionalFormatting xmlns:xm="http://schemas.microsoft.com/office/excel/2006/main">
          <x14:cfRule type="expression" priority="2079" id="{F3E9B829-919B-419B-8D2E-0D32F58A6876}">
            <xm:f>DAY(siječanj!B37)&gt;8</xm:f>
            <x14:dxf>
              <font>
                <color theme="0" tint="-0.24994659260841701"/>
              </font>
            </x14:dxf>
          </x14:cfRule>
          <xm:sqref>B28:G34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autoPageBreaks="0" fitToPage="1"/>
  </sheetPr>
  <dimension ref="A1:H53"/>
  <sheetViews>
    <sheetView showGridLines="0" view="pageLayout" zoomScaleNormal="100" workbookViewId="0">
      <selection activeCell="D9" sqref="D9"/>
    </sheetView>
  </sheetViews>
  <sheetFormatPr defaultColWidth="9.875" defaultRowHeight="16.5" x14ac:dyDescent="0.3"/>
  <cols>
    <col min="1" max="1" width="8" style="4" customWidth="1"/>
    <col min="2" max="6" width="25.625" style="4" customWidth="1"/>
    <col min="7" max="8" width="18.375" style="4" customWidth="1"/>
    <col min="9" max="9" width="2.625" style="4" customWidth="1"/>
    <col min="10" max="10" width="8.75" style="4" customWidth="1"/>
    <col min="11" max="16384" width="9.875" style="4"/>
  </cols>
  <sheetData>
    <row r="1" spans="1:8" ht="20.100000000000001" customHeight="1" x14ac:dyDescent="0.3">
      <c r="B1" s="23" t="s">
        <v>5</v>
      </c>
      <c r="C1" s="23">
        <f>CalendarYear</f>
        <v>2019</v>
      </c>
    </row>
    <row r="2" spans="1:8" ht="30" customHeight="1" x14ac:dyDescent="0.3">
      <c r="B2" s="16" t="str">
        <f t="shared" ref="B2:H2" si="0">UPPER(TEXT(B3,"ddd"))</f>
        <v>PON</v>
      </c>
      <c r="C2" s="16" t="str">
        <f t="shared" si="0"/>
        <v>UTO</v>
      </c>
      <c r="D2" s="16" t="str">
        <f t="shared" si="0"/>
        <v>SRI</v>
      </c>
      <c r="E2" s="16" t="str">
        <f t="shared" si="0"/>
        <v>ČET</v>
      </c>
      <c r="F2" s="16" t="str">
        <f t="shared" si="0"/>
        <v>PET</v>
      </c>
      <c r="G2" s="16" t="str">
        <f t="shared" si="0"/>
        <v>SUB</v>
      </c>
      <c r="H2" s="16" t="str">
        <f t="shared" si="0"/>
        <v>NED</v>
      </c>
    </row>
    <row r="3" spans="1:8" ht="19.5" customHeight="1" x14ac:dyDescent="0.3">
      <c r="B3" s="9">
        <f t="array" ref="B3:H3">DaysAndWeeks+DATE(CalendarYear,12,1)-WEEKDAY(DATE(CalendarYear,12,1),(WeekStart="Mon")+1)+1</f>
        <v>43794</v>
      </c>
      <c r="C3" s="9">
        <v>43795</v>
      </c>
      <c r="D3" s="9">
        <v>43796</v>
      </c>
      <c r="E3" s="9">
        <v>43797</v>
      </c>
      <c r="F3" s="9">
        <v>43798</v>
      </c>
      <c r="G3" s="9">
        <v>43799</v>
      </c>
      <c r="H3" s="9">
        <v>43800</v>
      </c>
    </row>
    <row r="4" spans="1:8" ht="19.5" customHeight="1" x14ac:dyDescent="0.3">
      <c r="A4" s="13">
        <v>1</v>
      </c>
      <c r="B4" s="9"/>
      <c r="C4" s="9"/>
      <c r="D4" s="9"/>
      <c r="E4" s="9"/>
      <c r="F4" s="9"/>
      <c r="G4" s="9"/>
      <c r="H4" s="9"/>
    </row>
    <row r="5" spans="1:8" ht="19.5" customHeight="1" x14ac:dyDescent="0.3">
      <c r="A5" s="13">
        <v>2</v>
      </c>
      <c r="B5" s="9"/>
      <c r="C5" s="9"/>
      <c r="D5" s="9"/>
      <c r="E5" s="9"/>
      <c r="F5" s="9"/>
      <c r="G5" s="9"/>
      <c r="H5" s="9"/>
    </row>
    <row r="6" spans="1:8" ht="19.5" customHeight="1" x14ac:dyDescent="0.3">
      <c r="A6" s="13">
        <v>3</v>
      </c>
      <c r="B6" s="9"/>
      <c r="C6" s="9"/>
      <c r="D6" s="9"/>
      <c r="E6" s="9"/>
      <c r="F6" s="9"/>
      <c r="G6" s="9"/>
      <c r="H6" s="9"/>
    </row>
    <row r="7" spans="1:8" ht="19.5" customHeight="1" x14ac:dyDescent="0.3">
      <c r="A7" s="14">
        <v>4</v>
      </c>
      <c r="B7" s="9"/>
      <c r="C7" s="9"/>
      <c r="D7" s="9"/>
      <c r="E7" s="9"/>
      <c r="F7" s="9"/>
      <c r="G7" s="9"/>
      <c r="H7" s="9"/>
    </row>
    <row r="8" spans="1:8" ht="19.5" customHeight="1" x14ac:dyDescent="0.3">
      <c r="A8" s="14">
        <v>5</v>
      </c>
      <c r="B8" s="9"/>
      <c r="C8" s="9"/>
      <c r="D8" s="9"/>
      <c r="E8" s="9"/>
      <c r="F8" s="9"/>
      <c r="G8" s="9"/>
      <c r="H8" s="9"/>
    </row>
    <row r="9" spans="1:8" ht="19.5" customHeight="1" x14ac:dyDescent="0.3">
      <c r="A9" s="14">
        <v>6</v>
      </c>
      <c r="B9" s="9"/>
      <c r="C9" s="9"/>
      <c r="D9" s="9"/>
      <c r="E9" s="9"/>
      <c r="F9" s="9"/>
      <c r="G9" s="9"/>
      <c r="H9" s="9"/>
    </row>
    <row r="10" spans="1:8" ht="19.5" customHeight="1" x14ac:dyDescent="0.3">
      <c r="A10" s="14">
        <v>7</v>
      </c>
      <c r="B10" s="9"/>
      <c r="C10" s="9"/>
      <c r="D10" s="9"/>
      <c r="E10" s="9"/>
      <c r="F10" s="9"/>
      <c r="G10" s="9"/>
      <c r="H10" s="9"/>
    </row>
    <row r="11" spans="1:8" ht="19.5" customHeight="1" x14ac:dyDescent="0.3">
      <c r="B11" s="9">
        <f t="array" ref="B11:H11">DaysAndWeeks+DATE(CalendarYear,12,1)-WEEKDAY(DATE(CalendarYear,12,1),(WeekStart="Mon")+1)+8</f>
        <v>43801</v>
      </c>
      <c r="C11" s="9">
        <v>43802</v>
      </c>
      <c r="D11" s="9">
        <v>43803</v>
      </c>
      <c r="E11" s="9">
        <v>43804</v>
      </c>
      <c r="F11" s="9">
        <v>43805</v>
      </c>
      <c r="G11" s="9">
        <v>43806</v>
      </c>
      <c r="H11" s="9">
        <v>43807</v>
      </c>
    </row>
    <row r="12" spans="1:8" ht="19.5" customHeight="1" x14ac:dyDescent="0.3">
      <c r="A12" s="13">
        <v>1</v>
      </c>
      <c r="B12" s="9"/>
      <c r="C12" s="9"/>
      <c r="D12" s="9"/>
      <c r="E12" s="9"/>
      <c r="F12" s="9"/>
      <c r="G12" s="9"/>
      <c r="H12" s="9"/>
    </row>
    <row r="13" spans="1:8" ht="19.5" customHeight="1" x14ac:dyDescent="0.3">
      <c r="A13" s="13">
        <v>2</v>
      </c>
      <c r="B13" s="9"/>
      <c r="C13" s="9"/>
      <c r="D13" s="9"/>
      <c r="E13" s="9"/>
      <c r="F13" s="9"/>
      <c r="G13" s="9"/>
      <c r="H13" s="9"/>
    </row>
    <row r="14" spans="1:8" ht="19.5" customHeight="1" x14ac:dyDescent="0.3">
      <c r="A14" s="13">
        <v>3</v>
      </c>
      <c r="B14" s="9"/>
      <c r="C14" s="9"/>
      <c r="D14" s="9"/>
      <c r="E14" s="9"/>
      <c r="F14" s="9"/>
      <c r="G14" s="9"/>
      <c r="H14" s="9"/>
    </row>
    <row r="15" spans="1:8" ht="19.5" customHeight="1" x14ac:dyDescent="0.3">
      <c r="A15" s="14">
        <v>4</v>
      </c>
      <c r="B15" s="9"/>
      <c r="C15" s="9"/>
      <c r="D15" s="9"/>
      <c r="E15" s="9"/>
      <c r="F15" s="9"/>
      <c r="G15" s="9"/>
      <c r="H15" s="9"/>
    </row>
    <row r="16" spans="1:8" ht="19.5" customHeight="1" x14ac:dyDescent="0.3">
      <c r="A16" s="14">
        <v>5</v>
      </c>
      <c r="B16" s="9"/>
      <c r="C16" s="9"/>
      <c r="D16" s="9"/>
      <c r="E16" s="9"/>
      <c r="F16" s="9"/>
      <c r="G16" s="9"/>
      <c r="H16" s="9"/>
    </row>
    <row r="17" spans="1:8" ht="19.5" customHeight="1" x14ac:dyDescent="0.3">
      <c r="A17" s="14">
        <v>6</v>
      </c>
      <c r="B17" s="9"/>
      <c r="C17" s="9"/>
      <c r="D17" s="9"/>
      <c r="E17" s="9"/>
      <c r="F17" s="9"/>
      <c r="G17" s="9"/>
      <c r="H17" s="9"/>
    </row>
    <row r="18" spans="1:8" ht="19.5" customHeight="1" x14ac:dyDescent="0.3">
      <c r="A18" s="14">
        <v>7</v>
      </c>
      <c r="B18" s="9"/>
      <c r="C18" s="9"/>
      <c r="D18" s="9"/>
      <c r="E18" s="9"/>
      <c r="F18" s="9"/>
      <c r="G18" s="9"/>
      <c r="H18" s="9"/>
    </row>
    <row r="19" spans="1:8" ht="19.5" customHeight="1" x14ac:dyDescent="0.3">
      <c r="B19" s="9">
        <f t="array" ref="B19:H19">DaysAndWeeks+DATE(CalendarYear,12,1)-WEEKDAY(DATE(CalendarYear,12,1),(WeekStart="Mon")+1)+15</f>
        <v>43808</v>
      </c>
      <c r="C19" s="9">
        <v>43809</v>
      </c>
      <c r="D19" s="9">
        <v>43810</v>
      </c>
      <c r="E19" s="9">
        <v>43811</v>
      </c>
      <c r="F19" s="9">
        <v>43812</v>
      </c>
      <c r="G19" s="9">
        <v>43813</v>
      </c>
      <c r="H19" s="9">
        <v>43814</v>
      </c>
    </row>
    <row r="20" spans="1:8" ht="19.5" customHeight="1" x14ac:dyDescent="0.3">
      <c r="A20" s="13">
        <v>1</v>
      </c>
      <c r="B20" s="9"/>
      <c r="C20" s="9"/>
      <c r="D20" s="9"/>
      <c r="E20" s="9"/>
      <c r="F20" s="9"/>
      <c r="G20" s="9"/>
      <c r="H20" s="9"/>
    </row>
    <row r="21" spans="1:8" ht="19.5" customHeight="1" x14ac:dyDescent="0.3">
      <c r="A21" s="13">
        <v>2</v>
      </c>
      <c r="B21" s="9"/>
      <c r="C21" s="9"/>
      <c r="D21" s="9"/>
      <c r="E21" s="9"/>
      <c r="F21" s="9"/>
      <c r="G21" s="9"/>
      <c r="H21" s="9"/>
    </row>
    <row r="22" spans="1:8" ht="19.5" customHeight="1" x14ac:dyDescent="0.3">
      <c r="A22" s="13">
        <v>3</v>
      </c>
      <c r="B22" s="9"/>
      <c r="C22" s="9"/>
      <c r="D22" s="9"/>
      <c r="E22" s="9"/>
      <c r="F22" s="9"/>
      <c r="G22" s="9"/>
      <c r="H22" s="9"/>
    </row>
    <row r="23" spans="1:8" ht="19.5" customHeight="1" x14ac:dyDescent="0.3">
      <c r="A23" s="14">
        <v>4</v>
      </c>
      <c r="B23" s="9"/>
      <c r="C23" s="9"/>
      <c r="D23" s="9"/>
      <c r="E23" s="9"/>
      <c r="F23" s="9"/>
      <c r="G23" s="9"/>
      <c r="H23" s="9"/>
    </row>
    <row r="24" spans="1:8" ht="19.5" customHeight="1" x14ac:dyDescent="0.3">
      <c r="A24" s="14">
        <v>5</v>
      </c>
      <c r="B24" s="9"/>
      <c r="C24" s="9"/>
      <c r="D24" s="9"/>
      <c r="E24" s="9"/>
      <c r="F24" s="9"/>
      <c r="G24" s="9"/>
      <c r="H24" s="9"/>
    </row>
    <row r="25" spans="1:8" ht="19.5" customHeight="1" x14ac:dyDescent="0.3">
      <c r="A25" s="14">
        <v>6</v>
      </c>
      <c r="B25" s="9"/>
      <c r="C25" s="9"/>
      <c r="D25" s="9"/>
      <c r="E25" s="9"/>
      <c r="F25" s="9"/>
      <c r="G25" s="9"/>
      <c r="H25" s="9"/>
    </row>
    <row r="26" spans="1:8" ht="19.5" customHeight="1" x14ac:dyDescent="0.3">
      <c r="A26" s="14">
        <v>7</v>
      </c>
      <c r="B26" s="9"/>
      <c r="C26" s="9"/>
      <c r="D26" s="9"/>
      <c r="E26" s="9"/>
      <c r="F26" s="9"/>
      <c r="G26" s="9"/>
      <c r="H26" s="9"/>
    </row>
    <row r="27" spans="1:8" ht="19.5" customHeight="1" x14ac:dyDescent="0.3">
      <c r="B27" s="9">
        <f t="array" ref="B27:H27">DaysAndWeeks+DATE(CalendarYear,12,1)-WEEKDAY(DATE(CalendarYear,12,1),(WeekStart="Mon")+1)+22</f>
        <v>43815</v>
      </c>
      <c r="C27" s="9">
        <v>43816</v>
      </c>
      <c r="D27" s="9">
        <v>43817</v>
      </c>
      <c r="E27" s="9">
        <v>43818</v>
      </c>
      <c r="F27" s="9">
        <v>43819</v>
      </c>
      <c r="G27" s="9">
        <v>43820</v>
      </c>
      <c r="H27" s="9">
        <v>43821</v>
      </c>
    </row>
    <row r="28" spans="1:8" ht="19.5" customHeight="1" x14ac:dyDescent="0.3">
      <c r="A28" s="13">
        <v>1</v>
      </c>
      <c r="B28" s="9"/>
      <c r="C28" s="9"/>
      <c r="D28" s="9"/>
      <c r="E28" s="9"/>
      <c r="F28" s="9"/>
      <c r="G28" s="9"/>
      <c r="H28" s="9"/>
    </row>
    <row r="29" spans="1:8" ht="19.5" customHeight="1" x14ac:dyDescent="0.3">
      <c r="A29" s="13">
        <v>2</v>
      </c>
      <c r="B29" s="9"/>
      <c r="C29" s="9"/>
      <c r="D29" s="9"/>
      <c r="E29" s="9"/>
      <c r="F29" s="9"/>
      <c r="G29" s="9"/>
      <c r="H29" s="9"/>
    </row>
    <row r="30" spans="1:8" ht="19.5" customHeight="1" x14ac:dyDescent="0.3">
      <c r="A30" s="13">
        <v>3</v>
      </c>
      <c r="B30" s="9"/>
      <c r="C30" s="9"/>
      <c r="D30" s="9"/>
      <c r="E30" s="9"/>
      <c r="F30" s="9"/>
      <c r="G30" s="9"/>
      <c r="H30" s="9"/>
    </row>
    <row r="31" spans="1:8" ht="19.5" customHeight="1" x14ac:dyDescent="0.3">
      <c r="A31" s="14">
        <v>4</v>
      </c>
      <c r="B31" s="9"/>
      <c r="C31" s="9"/>
      <c r="D31" s="9"/>
      <c r="E31" s="9"/>
      <c r="F31" s="9"/>
      <c r="G31" s="9"/>
      <c r="H31" s="9"/>
    </row>
    <row r="32" spans="1:8" ht="19.5" customHeight="1" x14ac:dyDescent="0.3">
      <c r="A32" s="14">
        <v>5</v>
      </c>
      <c r="B32" s="9"/>
      <c r="C32" s="9"/>
      <c r="D32" s="9"/>
      <c r="E32" s="9"/>
      <c r="F32" s="9"/>
      <c r="G32" s="9"/>
      <c r="H32" s="9"/>
    </row>
    <row r="33" spans="1:8" ht="19.5" customHeight="1" x14ac:dyDescent="0.3">
      <c r="A33" s="14">
        <v>6</v>
      </c>
      <c r="B33" s="9"/>
      <c r="C33" s="9"/>
      <c r="D33" s="9"/>
      <c r="E33" s="9"/>
      <c r="F33" s="9"/>
      <c r="G33" s="9"/>
      <c r="H33" s="9"/>
    </row>
    <row r="34" spans="1:8" ht="19.5" customHeight="1" x14ac:dyDescent="0.3">
      <c r="A34" s="14">
        <v>7</v>
      </c>
      <c r="B34" s="9"/>
      <c r="C34" s="9"/>
      <c r="D34" s="9"/>
      <c r="E34" s="9"/>
      <c r="F34" s="9"/>
      <c r="G34" s="9"/>
      <c r="H34" s="9"/>
    </row>
    <row r="35" spans="1:8" ht="19.5" customHeight="1" x14ac:dyDescent="0.3">
      <c r="B35" s="9">
        <f t="array" ref="B35:H35">DaysAndWeeks+DATE(CalendarYear,12,1)-WEEKDAY(DATE(CalendarYear,12,1),(WeekStart="Mon")+1)+29</f>
        <v>43822</v>
      </c>
      <c r="C35" s="9">
        <v>43823</v>
      </c>
      <c r="D35" s="9">
        <v>43824</v>
      </c>
      <c r="E35" s="9">
        <v>43825</v>
      </c>
      <c r="F35" s="9">
        <v>43826</v>
      </c>
      <c r="G35" s="9">
        <v>43827</v>
      </c>
      <c r="H35" s="9">
        <v>43828</v>
      </c>
    </row>
    <row r="36" spans="1:8" ht="19.5" customHeight="1" x14ac:dyDescent="0.3">
      <c r="A36" s="13">
        <v>1</v>
      </c>
      <c r="B36" s="9"/>
      <c r="C36" s="9"/>
      <c r="D36" s="9"/>
      <c r="E36" s="9"/>
      <c r="F36" s="9"/>
      <c r="G36" s="9"/>
      <c r="H36" s="9"/>
    </row>
    <row r="37" spans="1:8" ht="19.5" customHeight="1" x14ac:dyDescent="0.3">
      <c r="A37" s="13">
        <v>2</v>
      </c>
      <c r="B37" s="9"/>
      <c r="C37" s="9"/>
      <c r="D37" s="9"/>
      <c r="E37" s="9"/>
      <c r="F37" s="9"/>
      <c r="G37" s="9"/>
      <c r="H37" s="9"/>
    </row>
    <row r="38" spans="1:8" ht="19.5" customHeight="1" x14ac:dyDescent="0.3">
      <c r="A38" s="13">
        <v>3</v>
      </c>
      <c r="B38" s="9"/>
      <c r="C38" s="9"/>
      <c r="D38" s="9"/>
      <c r="E38" s="9"/>
      <c r="F38" s="9"/>
      <c r="G38" s="9"/>
      <c r="H38" s="9"/>
    </row>
    <row r="39" spans="1:8" ht="19.5" customHeight="1" x14ac:dyDescent="0.3">
      <c r="A39" s="14">
        <v>4</v>
      </c>
      <c r="B39" s="9"/>
      <c r="C39" s="9"/>
      <c r="D39" s="9"/>
      <c r="E39" s="9"/>
      <c r="F39" s="9"/>
      <c r="G39" s="9"/>
      <c r="H39" s="9"/>
    </row>
    <row r="40" spans="1:8" ht="19.5" customHeight="1" x14ac:dyDescent="0.3">
      <c r="A40" s="14">
        <v>5</v>
      </c>
      <c r="B40" s="9"/>
      <c r="C40" s="9"/>
      <c r="D40" s="9"/>
      <c r="E40" s="9"/>
      <c r="F40" s="9"/>
      <c r="G40" s="9"/>
      <c r="H40" s="9"/>
    </row>
    <row r="41" spans="1:8" ht="19.5" customHeight="1" x14ac:dyDescent="0.3">
      <c r="A41" s="14">
        <v>6</v>
      </c>
      <c r="B41" s="9"/>
      <c r="C41" s="9"/>
      <c r="D41" s="9"/>
      <c r="E41" s="9"/>
      <c r="F41" s="9"/>
      <c r="G41" s="9"/>
      <c r="H41" s="9"/>
    </row>
    <row r="42" spans="1:8" ht="19.5" customHeight="1" x14ac:dyDescent="0.3">
      <c r="A42" s="14">
        <v>7</v>
      </c>
      <c r="B42" s="9"/>
      <c r="C42" s="9"/>
      <c r="D42" s="9"/>
      <c r="E42" s="9"/>
      <c r="F42" s="9"/>
      <c r="G42" s="9"/>
      <c r="H42" s="9"/>
    </row>
    <row r="43" spans="1:8" ht="19.5" customHeight="1" x14ac:dyDescent="0.3">
      <c r="B43" s="9">
        <f t="array" ref="B43:C43">DaysAndWeeks+DATE(CalendarYear,12,1)-WEEKDAY(DATE(CalendarYear,12,1),(WeekStart="Mon")+1)+36</f>
        <v>43829</v>
      </c>
      <c r="C43" s="9">
        <v>43830</v>
      </c>
      <c r="D43" s="17"/>
      <c r="E43" s="18"/>
      <c r="F43" s="18"/>
      <c r="G43" s="18"/>
      <c r="H43" s="18"/>
    </row>
    <row r="44" spans="1:8" ht="19.5" customHeight="1" x14ac:dyDescent="0.3">
      <c r="A44" s="13">
        <v>1</v>
      </c>
      <c r="B44" s="9"/>
      <c r="C44" s="9"/>
      <c r="D44" s="9"/>
      <c r="E44" s="9"/>
      <c r="F44" s="9"/>
      <c r="G44" s="9"/>
      <c r="H44" s="9"/>
    </row>
    <row r="45" spans="1:8" ht="19.5" customHeight="1" x14ac:dyDescent="0.3">
      <c r="A45" s="13">
        <v>2</v>
      </c>
      <c r="B45" s="9"/>
      <c r="C45" s="9"/>
      <c r="D45" s="9"/>
      <c r="E45" s="9"/>
      <c r="F45" s="9"/>
      <c r="G45" s="9"/>
      <c r="H45" s="9"/>
    </row>
    <row r="46" spans="1:8" ht="19.5" customHeight="1" x14ac:dyDescent="0.3">
      <c r="A46" s="13">
        <v>3</v>
      </c>
      <c r="B46" s="9"/>
      <c r="C46" s="9"/>
      <c r="D46" s="9"/>
      <c r="E46" s="9"/>
      <c r="F46" s="9"/>
      <c r="G46" s="9"/>
      <c r="H46" s="9"/>
    </row>
    <row r="47" spans="1:8" ht="19.5" customHeight="1" x14ac:dyDescent="0.3">
      <c r="A47" s="14">
        <v>4</v>
      </c>
      <c r="B47" s="9"/>
      <c r="C47" s="9"/>
      <c r="D47" s="9"/>
      <c r="E47" s="9"/>
      <c r="F47" s="9"/>
      <c r="G47" s="9"/>
      <c r="H47" s="9"/>
    </row>
    <row r="48" spans="1:8" ht="19.5" customHeight="1" x14ac:dyDescent="0.3">
      <c r="A48" s="14">
        <v>5</v>
      </c>
      <c r="B48" s="9"/>
      <c r="C48" s="9"/>
      <c r="D48" s="9"/>
      <c r="E48" s="9"/>
      <c r="F48" s="9"/>
      <c r="G48" s="9"/>
      <c r="H48" s="9"/>
    </row>
    <row r="49" spans="1:8" ht="19.5" customHeight="1" x14ac:dyDescent="0.3">
      <c r="A49" s="14">
        <v>6</v>
      </c>
      <c r="B49" s="9"/>
      <c r="C49" s="9"/>
      <c r="D49" s="9"/>
      <c r="E49" s="9"/>
      <c r="F49" s="9"/>
      <c r="G49" s="9"/>
      <c r="H49" s="9"/>
    </row>
    <row r="50" spans="1:8" ht="19.5" customHeight="1" x14ac:dyDescent="0.3">
      <c r="A50" s="14">
        <v>7</v>
      </c>
      <c r="B50" s="9"/>
      <c r="C50" s="9"/>
      <c r="D50" s="9"/>
      <c r="E50" s="9"/>
      <c r="F50" s="9"/>
      <c r="G50" s="9"/>
      <c r="H50" s="9"/>
    </row>
    <row r="51" spans="1:8" ht="16.5" customHeight="1" x14ac:dyDescent="0.3"/>
    <row r="52" spans="1:8" ht="16.5" customHeight="1" x14ac:dyDescent="0.3"/>
    <row r="53" spans="1:8" ht="16.5" customHeight="1" x14ac:dyDescent="0.3"/>
  </sheetData>
  <conditionalFormatting sqref="B35:H35 B43:C43">
    <cfRule type="expression" dxfId="18" priority="29">
      <formula>AND(DAY(B35)&gt;=1,DAY(B35)&lt;=15)</formula>
    </cfRule>
  </conditionalFormatting>
  <conditionalFormatting sqref="B3:G3">
    <cfRule type="expression" dxfId="17" priority="28">
      <formula>DAY(B3)&gt;8</formula>
    </cfRule>
  </conditionalFormatting>
  <conditionalFormatting sqref="B3 B11 B19 B27 B35 B43">
    <cfRule type="expression" dxfId="16" priority="27">
      <formula>B$2="SUN"</formula>
    </cfRule>
  </conditionalFormatting>
  <conditionalFormatting sqref="G3:H3 G11:H11 G19:H19 G27:H27 G35:H35">
    <cfRule type="expression" dxfId="15" priority="26">
      <formula>G$2="SAT"</formula>
    </cfRule>
  </conditionalFormatting>
  <conditionalFormatting sqref="H3 H11 H19 H27 H35">
    <cfRule type="expression" dxfId="14" priority="25">
      <formula>$H$2="SUN"</formula>
    </cfRule>
  </conditionalFormatting>
  <dataValidations disablePrompts="1" count="3">
    <dataValidation allowBlank="1" showInputMessage="1" showErrorMessage="1" prompt="December month calendar" sqref="A1"/>
    <dataValidation allowBlank="1" showInputMessage="1" showErrorMessage="1" prompt="Enter Notes in this cell" sqref="E43:H43"/>
    <dataValidation allowBlank="1" showInputMessage="1" showErrorMessage="1" prompt="Enter Notes in cell to the right" sqref="D43"/>
  </dataValidations>
  <printOptions horizontalCentered="1" verticalCentered="1"/>
  <pageMargins left="0.25" right="0.25" top="0.5" bottom="0.5" header="0.3" footer="0.3"/>
  <pageSetup paperSize="9" scale="61" orientation="landscape" r:id="rId1"/>
  <headerFooter differentFirst="1">
    <oddFooter>Page &amp;P of &amp;N</oddFooter>
    <firstHeader>&amp;LSrednja škola Krapina&amp;C&amp;20Evidencija uporabe učionice</firstHeader>
    <firstFooter>&amp;LNapomena: _________________________________________________________________________________________________________________________________________________</firstFooter>
  </headerFooter>
  <extLst>
    <ext xmlns:x14="http://schemas.microsoft.com/office/spreadsheetml/2009/9/main" uri="{78C0D931-6437-407d-A8EE-F0AAD7539E65}">
      <x14:conditionalFormattings>
        <x14:conditionalFormatting xmlns:xm="http://schemas.microsoft.com/office/excel/2006/main">
          <x14:cfRule type="expression" priority="23" id="{6E2456C3-5ECF-443A-ADB4-50EEE952BF3A}">
            <xm:f>siječanj!B$2="SUN"</xm:f>
            <x14:dxf>
              <fill>
                <patternFill>
                  <bgColor theme="3" tint="0.79998168889431442"/>
                </patternFill>
              </fill>
            </x14:dxf>
          </x14:cfRule>
          <xm:sqref>B36:B42 B28:B34 B20:B26 B12:B18 B4:B10 B44:B50</xm:sqref>
        </x14:conditionalFormatting>
        <x14:conditionalFormatting xmlns:xm="http://schemas.microsoft.com/office/excel/2006/main">
          <x14:cfRule type="expression" priority="22" id="{90FB099E-2CBA-4053-9914-22D6D09CC452}">
            <xm:f>siječanj!G$2="SAT"</xm:f>
            <x14:dxf>
              <fill>
                <patternFill>
                  <bgColor theme="3" tint="0.79998168889431442"/>
                </patternFill>
              </fill>
            </x14:dxf>
          </x14:cfRule>
          <xm:sqref>G36:H42 G28:H34 G20:H26 G12:H18 G4:H10 G44:H50</xm:sqref>
        </x14:conditionalFormatting>
        <x14:conditionalFormatting xmlns:xm="http://schemas.microsoft.com/office/excel/2006/main">
          <x14:cfRule type="expression" priority="21" id="{55050277-1AE5-49FE-85FF-C3538F238830}">
            <xm:f>siječanj!$H$2="SUN"</xm:f>
            <x14:dxf>
              <fill>
                <patternFill>
                  <bgColor theme="3" tint="0.79998168889431442"/>
                </patternFill>
              </fill>
            </x14:dxf>
          </x14:cfRule>
          <xm:sqref>H4:H10</xm:sqref>
        </x14:conditionalFormatting>
        <x14:conditionalFormatting xmlns:xm="http://schemas.microsoft.com/office/excel/2006/main">
          <x14:cfRule type="expression" priority="24" id="{39C2A48D-2480-4745-A636-C5DC64309BEB}">
            <xm:f>DAY(siječanj!B46)&gt;8</xm:f>
            <x14:dxf>
              <font>
                <color theme="0" tint="-0.24994659260841701"/>
              </font>
            </x14:dxf>
          </x14:cfRule>
          <xm:sqref>B36:G42</xm:sqref>
        </x14:conditionalFormatting>
        <x14:conditionalFormatting xmlns:xm="http://schemas.microsoft.com/office/excel/2006/main">
          <x14:cfRule type="expression" priority="17" id="{33335549-DFA7-4A44-8568-0ABAD58D3D26}">
            <xm:f>siječanj!$H$2="SUN"</xm:f>
            <x14:dxf>
              <fill>
                <patternFill>
                  <bgColor theme="3" tint="0.79998168889431442"/>
                </patternFill>
              </fill>
            </x14:dxf>
          </x14:cfRule>
          <xm:sqref>H12:H18</xm:sqref>
        </x14:conditionalFormatting>
        <x14:conditionalFormatting xmlns:xm="http://schemas.microsoft.com/office/excel/2006/main">
          <x14:cfRule type="expression" priority="13" id="{C2B22EBB-3243-4E68-8305-EA88683728D1}">
            <xm:f>siječanj!$H$2="SUN"</xm:f>
            <x14:dxf>
              <fill>
                <patternFill>
                  <bgColor theme="3" tint="0.79998168889431442"/>
                </patternFill>
              </fill>
            </x14:dxf>
          </x14:cfRule>
          <xm:sqref>H20:H26</xm:sqref>
        </x14:conditionalFormatting>
        <x14:conditionalFormatting xmlns:xm="http://schemas.microsoft.com/office/excel/2006/main">
          <x14:cfRule type="expression" priority="9" id="{6BE706F7-D80E-4765-8296-9F44C949B42D}">
            <xm:f>siječanj!$H$2="SUN"</xm:f>
            <x14:dxf>
              <fill>
                <patternFill>
                  <bgColor theme="3" tint="0.79998168889431442"/>
                </patternFill>
              </fill>
            </x14:dxf>
          </x14:cfRule>
          <xm:sqref>H28:H34</xm:sqref>
        </x14:conditionalFormatting>
        <x14:conditionalFormatting xmlns:xm="http://schemas.microsoft.com/office/excel/2006/main">
          <x14:cfRule type="expression" priority="5" id="{6FFCD2B5-42C8-4350-A030-A06858EA2ECE}">
            <xm:f>siječanj!$H$2="SUN"</xm:f>
            <x14:dxf>
              <fill>
                <patternFill>
                  <bgColor theme="3" tint="0.79998168889431442"/>
                </patternFill>
              </fill>
            </x14:dxf>
          </x14:cfRule>
          <xm:sqref>H36:H42</xm:sqref>
        </x14:conditionalFormatting>
        <x14:conditionalFormatting xmlns:xm="http://schemas.microsoft.com/office/excel/2006/main">
          <x14:cfRule type="expression" priority="4" id="{D6ED5667-0B5A-4AA2-BDC8-45BFEAA38D79}">
            <xm:f>DAY(siječanj!B55)&gt;8</xm:f>
            <x14:dxf>
              <font>
                <color theme="0" tint="-0.24994659260841701"/>
              </font>
            </x14:dxf>
          </x14:cfRule>
          <xm:sqref>B44:G50</xm:sqref>
        </x14:conditionalFormatting>
        <x14:conditionalFormatting xmlns:xm="http://schemas.microsoft.com/office/excel/2006/main">
          <x14:cfRule type="expression" priority="1" id="{1DD043BD-102B-4777-B4C4-C006E1E3ECA2}">
            <xm:f>siječanj!$H$2="SUN"</xm:f>
            <x14:dxf>
              <fill>
                <patternFill>
                  <bgColor theme="3" tint="0.79998168889431442"/>
                </patternFill>
              </fill>
            </x14:dxf>
          </x14:cfRule>
          <xm:sqref>H44:H50</xm:sqref>
        </x14:conditionalFormatting>
        <x14:conditionalFormatting xmlns:xm="http://schemas.microsoft.com/office/excel/2006/main">
          <x14:cfRule type="expression" priority="2214" id="{39C2A48D-2480-4745-A636-C5DC64309BEB}">
            <xm:f>DAY(siječanj!B10)&gt;8</xm:f>
            <x14:dxf>
              <font>
                <color theme="0" tint="-0.24994659260841701"/>
              </font>
            </x14:dxf>
          </x14:cfRule>
          <xm:sqref>B4:G10</xm:sqref>
        </x14:conditionalFormatting>
        <x14:conditionalFormatting xmlns:xm="http://schemas.microsoft.com/office/excel/2006/main">
          <x14:cfRule type="expression" priority="2351" id="{39C2A48D-2480-4745-A636-C5DC64309BEB}">
            <xm:f>DAY(siječanj!B19)&gt;8</xm:f>
            <x14:dxf>
              <font>
                <color theme="0" tint="-0.24994659260841701"/>
              </font>
            </x14:dxf>
          </x14:cfRule>
          <xm:sqref>B12:G18</xm:sqref>
        </x14:conditionalFormatting>
        <x14:conditionalFormatting xmlns:xm="http://schemas.microsoft.com/office/excel/2006/main">
          <x14:cfRule type="expression" priority="2490" id="{39C2A48D-2480-4745-A636-C5DC64309BEB}">
            <xm:f>DAY(siječanj!B28)&gt;8</xm:f>
            <x14:dxf>
              <font>
                <color theme="0" tint="-0.24994659260841701"/>
              </font>
            </x14:dxf>
          </x14:cfRule>
          <xm:sqref>B20:G26</xm:sqref>
        </x14:conditionalFormatting>
        <x14:conditionalFormatting xmlns:xm="http://schemas.microsoft.com/office/excel/2006/main">
          <x14:cfRule type="expression" priority="2631" id="{39C2A48D-2480-4745-A636-C5DC64309BEB}">
            <xm:f>DAY(siječanj!B37)&gt;8</xm:f>
            <x14:dxf>
              <font>
                <color theme="0" tint="-0.24994659260841701"/>
              </font>
            </x14:dxf>
          </x14:cfRule>
          <xm:sqref>B28:G34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37</vt:i4>
      </vt:variant>
    </vt:vector>
  </HeadingPairs>
  <TitlesOfParts>
    <vt:vector size="49" baseType="lpstr">
      <vt:lpstr>siječanj</vt:lpstr>
      <vt:lpstr>veljača</vt:lpstr>
      <vt:lpstr>ožujak</vt:lpstr>
      <vt:lpstr>travanj</vt:lpstr>
      <vt:lpstr>svibanj</vt:lpstr>
      <vt:lpstr>lipanj</vt:lpstr>
      <vt:lpstr>srpanj</vt:lpstr>
      <vt:lpstr>kolovoz</vt:lpstr>
      <vt:lpstr>rujan</vt:lpstr>
      <vt:lpstr>listopad</vt:lpstr>
      <vt:lpstr>studeni</vt:lpstr>
      <vt:lpstr>prosinac</vt:lpstr>
      <vt:lpstr>CalendarYear</vt:lpstr>
      <vt:lpstr>ColumnTitleRegion1..I12.1</vt:lpstr>
      <vt:lpstr>listopad!ColumnTitleRegion1..I12.10</vt:lpstr>
      <vt:lpstr>studeni!ColumnTitleRegion1..I12.11</vt:lpstr>
      <vt:lpstr>prosinac!ColumnTitleRegion1..I12.12</vt:lpstr>
      <vt:lpstr>ColumnTitleRegion1..I12.2</vt:lpstr>
      <vt:lpstr>ožujak!ColumnTitleRegion1..I12.3</vt:lpstr>
      <vt:lpstr>travanj!ColumnTitleRegion1..I12.4</vt:lpstr>
      <vt:lpstr>svibanj!ColumnTitleRegion1..I12.5</vt:lpstr>
      <vt:lpstr>lipanj!ColumnTitleRegion1..I12.6</vt:lpstr>
      <vt:lpstr>srpanj!ColumnTitleRegion1..I12.7</vt:lpstr>
      <vt:lpstr>kolovoz!ColumnTitleRegion1..I12.8</vt:lpstr>
      <vt:lpstr>rujan!ColumnTitleRegion1..I12.9</vt:lpstr>
      <vt:lpstr>ColumnTitleRegion2..D14.1</vt:lpstr>
      <vt:lpstr>listopad!ColumnTitleRegion2..D14.10</vt:lpstr>
      <vt:lpstr>studeni!ColumnTitleRegion2..D14.11</vt:lpstr>
      <vt:lpstr>prosinac!ColumnTitleRegion2..D14.12</vt:lpstr>
      <vt:lpstr>ColumnTitleRegion2..D14.2</vt:lpstr>
      <vt:lpstr>ožujak!ColumnTitleRegion2..D14.3</vt:lpstr>
      <vt:lpstr>travanj!ColumnTitleRegion2..D14.4</vt:lpstr>
      <vt:lpstr>svibanj!ColumnTitleRegion2..D14.5</vt:lpstr>
      <vt:lpstr>lipanj!ColumnTitleRegion2..D14.6</vt:lpstr>
      <vt:lpstr>srpanj!ColumnTitleRegion2..D14.7</vt:lpstr>
      <vt:lpstr>kolovoz!ColumnTitleRegion2..D14.8</vt:lpstr>
      <vt:lpstr>rujan!ColumnTitleRegion2..D14.9</vt:lpstr>
      <vt:lpstr>siječanj!Podrucje_ispisa</vt:lpstr>
      <vt:lpstr>listopad!RowTitleRegion1..F13.10</vt:lpstr>
      <vt:lpstr>studeni!RowTitleRegion1..F13.11</vt:lpstr>
      <vt:lpstr>prosinac!RowTitleRegion1..F13.12</vt:lpstr>
      <vt:lpstr>ožujak!RowTitleRegion1..F13.3</vt:lpstr>
      <vt:lpstr>svibanj!RowTitleRegion1..F13.5</vt:lpstr>
      <vt:lpstr>lipanj!RowTitleRegion1..F13.6</vt:lpstr>
      <vt:lpstr>srpanj!RowTitleRegion1..F13.7</vt:lpstr>
      <vt:lpstr>kolovoz!RowTitleRegion1..F13.8</vt:lpstr>
      <vt:lpstr>rujan!RowTitleRegion1..F13.9</vt:lpstr>
      <vt:lpstr>RowTitleRegion1..L3.1</vt:lpstr>
      <vt:lpstr>WeekStart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ss</cp:lastModifiedBy>
  <cp:lastPrinted>2019-09-26T05:55:22Z</cp:lastPrinted>
  <dcterms:created xsi:type="dcterms:W3CDTF">2017-05-31T08:02:52Z</dcterms:created>
  <dcterms:modified xsi:type="dcterms:W3CDTF">2019-09-26T05:56:41Z</dcterms:modified>
</cp:coreProperties>
</file>